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2026/1. 1ER TRIMESTRE 2026/"/>
    </mc:Choice>
  </mc:AlternateContent>
  <xr:revisionPtr revIDLastSave="51" documentId="8_{CFCA9BA6-E620-4C87-93CF-98C51FB59CFD}" xr6:coauthVersionLast="47" xr6:coauthVersionMax="47" xr10:uidLastSave="{DB537082-AC18-46E7-942E-D1F3CEA07F8A}"/>
  <bookViews>
    <workbookView xWindow="21480" yWindow="-120" windowWidth="29040" windowHeight="15720" xr2:uid="{96E3CF49-15EA-4BB5-8ED7-804245A2216F}"/>
  </bookViews>
  <sheets>
    <sheet name="EADID 1er TRIM  2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'EADID 1er TRIM  26'!$B$6:$H$448</definedName>
    <definedName name="_xlnm.Print_Area" localSheetId="0">'EADID 1er TRIM  26'!$B$1:$H$445</definedName>
    <definedName name="estadistica" localSheetId="0">[1]HISTÓRICO!$A$2:$BX$53</definedName>
    <definedName name="estadistica">[2]HISTÓRICO!$A$2:$BX$53</definedName>
    <definedName name="FromOrganiz_1">_xlfn.ANCHORARRAY([3]SFF!$F$4)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0">'EADID 1er TRIM  26'!$1:$7</definedName>
    <definedName name="tramites" localSheetId="0">[1]HISTÓRICO!$B$2:$BX$53</definedName>
    <definedName name="tramites">[2]HISTÓRICO!$B$2:$BX$53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25" i="1" l="1"/>
  <c r="H422" i="1"/>
  <c r="D358" i="1"/>
  <c r="F425" i="1" l="1"/>
  <c r="F118" i="1"/>
  <c r="F427" i="1"/>
  <c r="F21" i="1"/>
  <c r="H21" i="1" s="1"/>
  <c r="F15" i="1"/>
  <c r="F16" i="1"/>
  <c r="F17" i="1"/>
  <c r="F18" i="1"/>
  <c r="F14" i="1"/>
  <c r="F13" i="1" s="1"/>
  <c r="F12" i="1"/>
  <c r="F293" i="1"/>
  <c r="F267" i="1"/>
  <c r="F268" i="1"/>
  <c r="F269" i="1"/>
  <c r="F270" i="1"/>
  <c r="F271" i="1"/>
  <c r="F272" i="1"/>
  <c r="F273" i="1"/>
  <c r="F274" i="1"/>
  <c r="F157" i="1"/>
  <c r="F154" i="1"/>
  <c r="F155" i="1"/>
  <c r="F146" i="1"/>
  <c r="F147" i="1"/>
  <c r="F148" i="1"/>
  <c r="F149" i="1"/>
  <c r="F150" i="1"/>
  <c r="F151" i="1"/>
  <c r="E376" i="1"/>
  <c r="D389" i="1"/>
  <c r="D376" i="1" l="1"/>
  <c r="D425" i="1"/>
  <c r="D392" i="1"/>
  <c r="C389" i="1"/>
  <c r="C376" i="1"/>
  <c r="H408" i="1" l="1"/>
  <c r="H383" i="1"/>
  <c r="F366" i="1"/>
  <c r="H366" i="1" s="1"/>
  <c r="F332" i="1"/>
  <c r="F339" i="1"/>
  <c r="H339" i="1" s="1"/>
  <c r="F340" i="1"/>
  <c r="H340" i="1" s="1"/>
  <c r="H341" i="1"/>
  <c r="H328" i="1"/>
  <c r="F328" i="1"/>
  <c r="D279" i="1"/>
  <c r="E279" i="1"/>
  <c r="H212" i="1"/>
  <c r="H194" i="1"/>
  <c r="H139" i="1"/>
  <c r="H111" i="1"/>
  <c r="H115" i="1"/>
  <c r="H118" i="1"/>
  <c r="H119" i="1"/>
  <c r="H120" i="1"/>
  <c r="H99" i="1"/>
  <c r="H445" i="1"/>
  <c r="E445" i="1"/>
  <c r="F445" i="1" s="1"/>
  <c r="F444" i="1" s="1"/>
  <c r="G444" i="1"/>
  <c r="H444" i="1" s="1"/>
  <c r="D444" i="1"/>
  <c r="C444" i="1"/>
  <c r="F443" i="1"/>
  <c r="H443" i="1" s="1"/>
  <c r="G442" i="1"/>
  <c r="E442" i="1"/>
  <c r="D442" i="1"/>
  <c r="C442" i="1"/>
  <c r="F441" i="1"/>
  <c r="G441" i="1" s="1"/>
  <c r="F440" i="1"/>
  <c r="H440" i="1" s="1"/>
  <c r="F439" i="1"/>
  <c r="H439" i="1" s="1"/>
  <c r="F438" i="1"/>
  <c r="H438" i="1" s="1"/>
  <c r="F437" i="1"/>
  <c r="H437" i="1" s="1"/>
  <c r="F436" i="1"/>
  <c r="H436" i="1" s="1"/>
  <c r="F435" i="1"/>
  <c r="H435" i="1" s="1"/>
  <c r="F434" i="1"/>
  <c r="H434" i="1" s="1"/>
  <c r="F433" i="1"/>
  <c r="H433" i="1" s="1"/>
  <c r="F432" i="1"/>
  <c r="H432" i="1" s="1"/>
  <c r="F431" i="1"/>
  <c r="H431" i="1" s="1"/>
  <c r="F430" i="1"/>
  <c r="H430" i="1" s="1"/>
  <c r="F429" i="1"/>
  <c r="H429" i="1" s="1"/>
  <c r="F428" i="1"/>
  <c r="H428" i="1" s="1"/>
  <c r="H427" i="1"/>
  <c r="H426" i="1"/>
  <c r="F426" i="1"/>
  <c r="E425" i="1"/>
  <c r="C425" i="1"/>
  <c r="F424" i="1"/>
  <c r="H424" i="1" s="1"/>
  <c r="F423" i="1"/>
  <c r="H423" i="1" s="1"/>
  <c r="G422" i="1"/>
  <c r="F422" i="1"/>
  <c r="E422" i="1"/>
  <c r="D422" i="1"/>
  <c r="C422" i="1"/>
  <c r="H421" i="1"/>
  <c r="G420" i="1"/>
  <c r="H420" i="1" s="1"/>
  <c r="F420" i="1"/>
  <c r="E420" i="1"/>
  <c r="D420" i="1"/>
  <c r="C420" i="1"/>
  <c r="H419" i="1"/>
  <c r="G418" i="1"/>
  <c r="H418" i="1" s="1"/>
  <c r="F418" i="1"/>
  <c r="E418" i="1"/>
  <c r="D418" i="1"/>
  <c r="C418" i="1"/>
  <c r="H417" i="1"/>
  <c r="G416" i="1"/>
  <c r="H416" i="1" s="1"/>
  <c r="F416" i="1"/>
  <c r="E416" i="1"/>
  <c r="D416" i="1"/>
  <c r="C416" i="1"/>
  <c r="H415" i="1"/>
  <c r="G414" i="1"/>
  <c r="H414" i="1" s="1"/>
  <c r="F414" i="1"/>
  <c r="E414" i="1"/>
  <c r="D414" i="1"/>
  <c r="C414" i="1"/>
  <c r="H413" i="1"/>
  <c r="H412" i="1"/>
  <c r="G411" i="1"/>
  <c r="H411" i="1" s="1"/>
  <c r="F411" i="1"/>
  <c r="E411" i="1"/>
  <c r="D411" i="1"/>
  <c r="C411" i="1"/>
  <c r="H410" i="1"/>
  <c r="F410" i="1"/>
  <c r="F409" i="1" s="1"/>
  <c r="G409" i="1"/>
  <c r="H409" i="1" s="1"/>
  <c r="E409" i="1"/>
  <c r="D409" i="1"/>
  <c r="C409" i="1"/>
  <c r="F408" i="1"/>
  <c r="F407" i="1" s="1"/>
  <c r="G407" i="1"/>
  <c r="H407" i="1" s="1"/>
  <c r="E407" i="1"/>
  <c r="D407" i="1"/>
  <c r="C407" i="1"/>
  <c r="F406" i="1"/>
  <c r="H406" i="1" s="1"/>
  <c r="H405" i="1"/>
  <c r="F404" i="1"/>
  <c r="H404" i="1" s="1"/>
  <c r="F403" i="1"/>
  <c r="H403" i="1" s="1"/>
  <c r="F402" i="1"/>
  <c r="H402" i="1" s="1"/>
  <c r="F401" i="1"/>
  <c r="H401" i="1" s="1"/>
  <c r="F400" i="1"/>
  <c r="H400" i="1" s="1"/>
  <c r="F399" i="1"/>
  <c r="H399" i="1" s="1"/>
  <c r="F398" i="1"/>
  <c r="H398" i="1" s="1"/>
  <c r="F397" i="1"/>
  <c r="H397" i="1" s="1"/>
  <c r="F396" i="1"/>
  <c r="H396" i="1" s="1"/>
  <c r="F395" i="1"/>
  <c r="H395" i="1" s="1"/>
  <c r="F394" i="1"/>
  <c r="H394" i="1" s="1"/>
  <c r="G393" i="1"/>
  <c r="E393" i="1"/>
  <c r="E392" i="1" s="1"/>
  <c r="D393" i="1"/>
  <c r="C393" i="1"/>
  <c r="F388" i="1"/>
  <c r="F387" i="1"/>
  <c r="H387" i="1" s="1"/>
  <c r="C386" i="1"/>
  <c r="F385" i="1"/>
  <c r="F384" i="1" s="1"/>
  <c r="G384" i="1"/>
  <c r="E384" i="1"/>
  <c r="D384" i="1"/>
  <c r="C384" i="1"/>
  <c r="F383" i="1"/>
  <c r="F382" i="1"/>
  <c r="H382" i="1" s="1"/>
  <c r="F381" i="1"/>
  <c r="H381" i="1" s="1"/>
  <c r="F380" i="1"/>
  <c r="H380" i="1" s="1"/>
  <c r="F379" i="1"/>
  <c r="G378" i="1"/>
  <c r="E378" i="1"/>
  <c r="D378" i="1"/>
  <c r="C378" i="1"/>
  <c r="F391" i="1"/>
  <c r="H391" i="1" s="1"/>
  <c r="G389" i="1"/>
  <c r="G386" i="1" s="1"/>
  <c r="E389" i="1"/>
  <c r="D386" i="1"/>
  <c r="F377" i="1"/>
  <c r="F390" i="1"/>
  <c r="G376" i="1"/>
  <c r="F375" i="1"/>
  <c r="F374" i="1" s="1"/>
  <c r="G374" i="1"/>
  <c r="E374" i="1"/>
  <c r="D374" i="1"/>
  <c r="C374" i="1"/>
  <c r="F373" i="1"/>
  <c r="H373" i="1" s="1"/>
  <c r="F372" i="1"/>
  <c r="H372" i="1" s="1"/>
  <c r="F371" i="1"/>
  <c r="G370" i="1"/>
  <c r="E370" i="1"/>
  <c r="D370" i="1"/>
  <c r="C370" i="1"/>
  <c r="F368" i="1"/>
  <c r="F367" i="1" s="1"/>
  <c r="G367" i="1"/>
  <c r="E367" i="1"/>
  <c r="D367" i="1"/>
  <c r="C367" i="1"/>
  <c r="F365" i="1"/>
  <c r="H365" i="1" s="1"/>
  <c r="F364" i="1"/>
  <c r="H364" i="1" s="1"/>
  <c r="F363" i="1"/>
  <c r="H363" i="1" s="1"/>
  <c r="F362" i="1"/>
  <c r="H362" i="1" s="1"/>
  <c r="F361" i="1"/>
  <c r="H361" i="1" s="1"/>
  <c r="F360" i="1"/>
  <c r="H360" i="1" s="1"/>
  <c r="F359" i="1"/>
  <c r="G358" i="1"/>
  <c r="E358" i="1"/>
  <c r="E357" i="1" s="1"/>
  <c r="D357" i="1"/>
  <c r="C358" i="1"/>
  <c r="F355" i="1"/>
  <c r="F354" i="1" s="1"/>
  <c r="G354" i="1"/>
  <c r="E354" i="1"/>
  <c r="D354" i="1"/>
  <c r="C354" i="1"/>
  <c r="F353" i="1"/>
  <c r="F352" i="1" s="1"/>
  <c r="G352" i="1"/>
  <c r="E352" i="1"/>
  <c r="D352" i="1"/>
  <c r="C352" i="1"/>
  <c r="F351" i="1"/>
  <c r="G351" i="1" s="1"/>
  <c r="H351" i="1" s="1"/>
  <c r="F350" i="1"/>
  <c r="F349" i="1"/>
  <c r="F348" i="1"/>
  <c r="H348" i="1" s="1"/>
  <c r="H347" i="1"/>
  <c r="H346" i="1"/>
  <c r="H345" i="1"/>
  <c r="F344" i="1"/>
  <c r="H344" i="1" s="1"/>
  <c r="F343" i="1"/>
  <c r="H343" i="1" s="1"/>
  <c r="H342" i="1"/>
  <c r="F338" i="1"/>
  <c r="H338" i="1" s="1"/>
  <c r="F337" i="1"/>
  <c r="H337" i="1" s="1"/>
  <c r="H336" i="1"/>
  <c r="F336" i="1"/>
  <c r="H335" i="1"/>
  <c r="F335" i="1"/>
  <c r="H334" i="1"/>
  <c r="F334" i="1"/>
  <c r="H333" i="1"/>
  <c r="F333" i="1"/>
  <c r="H332" i="1"/>
  <c r="F331" i="1"/>
  <c r="H331" i="1" s="1"/>
  <c r="F330" i="1"/>
  <c r="H330" i="1" s="1"/>
  <c r="E329" i="1"/>
  <c r="D329" i="1"/>
  <c r="C329" i="1"/>
  <c r="H327" i="1"/>
  <c r="F327" i="1"/>
  <c r="F326" i="1" s="1"/>
  <c r="G326" i="1"/>
  <c r="H326" i="1" s="1"/>
  <c r="E326" i="1"/>
  <c r="D326" i="1"/>
  <c r="C326" i="1"/>
  <c r="F325" i="1"/>
  <c r="H325" i="1" s="1"/>
  <c r="H324" i="1"/>
  <c r="F324" i="1"/>
  <c r="G323" i="1"/>
  <c r="E323" i="1"/>
  <c r="D323" i="1"/>
  <c r="C323" i="1"/>
  <c r="F322" i="1"/>
  <c r="F321" i="1"/>
  <c r="H321" i="1" s="1"/>
  <c r="F320" i="1"/>
  <c r="H320" i="1" s="1"/>
  <c r="G319" i="1"/>
  <c r="E319" i="1"/>
  <c r="D319" i="1"/>
  <c r="C319" i="1"/>
  <c r="H317" i="1"/>
  <c r="H316" i="1"/>
  <c r="D315" i="1"/>
  <c r="F315" i="1" s="1"/>
  <c r="H315" i="1" s="1"/>
  <c r="F314" i="1"/>
  <c r="H314" i="1" s="1"/>
  <c r="F313" i="1"/>
  <c r="H313" i="1" s="1"/>
  <c r="F312" i="1"/>
  <c r="H312" i="1" s="1"/>
  <c r="F311" i="1"/>
  <c r="H311" i="1" s="1"/>
  <c r="F310" i="1"/>
  <c r="H310" i="1" s="1"/>
  <c r="F309" i="1"/>
  <c r="H309" i="1" s="1"/>
  <c r="F308" i="1"/>
  <c r="H308" i="1" s="1"/>
  <c r="F307" i="1"/>
  <c r="H307" i="1" s="1"/>
  <c r="F306" i="1"/>
  <c r="H306" i="1" s="1"/>
  <c r="F305" i="1"/>
  <c r="H305" i="1" s="1"/>
  <c r="F304" i="1"/>
  <c r="H304" i="1" s="1"/>
  <c r="H303" i="1"/>
  <c r="F302" i="1"/>
  <c r="H302" i="1" s="1"/>
  <c r="F301" i="1"/>
  <c r="H301" i="1" s="1"/>
  <c r="H300" i="1"/>
  <c r="F300" i="1"/>
  <c r="F299" i="1"/>
  <c r="H299" i="1" s="1"/>
  <c r="F298" i="1"/>
  <c r="H298" i="1" s="1"/>
  <c r="H297" i="1"/>
  <c r="F297" i="1"/>
  <c r="G296" i="1"/>
  <c r="E296" i="1"/>
  <c r="E295" i="1" s="1"/>
  <c r="E294" i="1" s="1"/>
  <c r="C296" i="1"/>
  <c r="C295" i="1" s="1"/>
  <c r="C294" i="1" s="1"/>
  <c r="H293" i="1"/>
  <c r="F292" i="1"/>
  <c r="H292" i="1" s="1"/>
  <c r="G291" i="1"/>
  <c r="E291" i="1"/>
  <c r="D291" i="1"/>
  <c r="C291" i="1"/>
  <c r="F290" i="1"/>
  <c r="H290" i="1" s="1"/>
  <c r="G289" i="1"/>
  <c r="E289" i="1"/>
  <c r="D289" i="1"/>
  <c r="C289" i="1"/>
  <c r="F288" i="1"/>
  <c r="H288" i="1" s="1"/>
  <c r="H287" i="1"/>
  <c r="F287" i="1"/>
  <c r="F286" i="1"/>
  <c r="H286" i="1" s="1"/>
  <c r="F285" i="1"/>
  <c r="H285" i="1" s="1"/>
  <c r="H284" i="1"/>
  <c r="F284" i="1"/>
  <c r="F283" i="1"/>
  <c r="H283" i="1" s="1"/>
  <c r="H282" i="1"/>
  <c r="F282" i="1"/>
  <c r="F281" i="1"/>
  <c r="H281" i="1" s="1"/>
  <c r="F280" i="1"/>
  <c r="H280" i="1" s="1"/>
  <c r="G279" i="1"/>
  <c r="C279" i="1"/>
  <c r="E278" i="1"/>
  <c r="D278" i="1"/>
  <c r="F277" i="1"/>
  <c r="H277" i="1" s="1"/>
  <c r="F276" i="1"/>
  <c r="H276" i="1" s="1"/>
  <c r="G275" i="1"/>
  <c r="E275" i="1"/>
  <c r="D275" i="1"/>
  <c r="C275" i="1"/>
  <c r="H274" i="1"/>
  <c r="H273" i="1"/>
  <c r="H272" i="1"/>
  <c r="H271" i="1"/>
  <c r="H270" i="1"/>
  <c r="H269" i="1"/>
  <c r="H268" i="1"/>
  <c r="H267" i="1"/>
  <c r="F266" i="1"/>
  <c r="H266" i="1" s="1"/>
  <c r="G265" i="1"/>
  <c r="E265" i="1"/>
  <c r="D265" i="1"/>
  <c r="C265" i="1"/>
  <c r="H264" i="1"/>
  <c r="F264" i="1"/>
  <c r="F263" i="1"/>
  <c r="H263" i="1" s="1"/>
  <c r="F262" i="1"/>
  <c r="H262" i="1" s="1"/>
  <c r="H261" i="1"/>
  <c r="F261" i="1"/>
  <c r="H260" i="1"/>
  <c r="F260" i="1"/>
  <c r="F259" i="1"/>
  <c r="H259" i="1" s="1"/>
  <c r="F258" i="1"/>
  <c r="H258" i="1" s="1"/>
  <c r="F257" i="1"/>
  <c r="H257" i="1" s="1"/>
  <c r="F256" i="1"/>
  <c r="H256" i="1" s="1"/>
  <c r="F255" i="1"/>
  <c r="H255" i="1" s="1"/>
  <c r="H254" i="1"/>
  <c r="F254" i="1"/>
  <c r="F253" i="1"/>
  <c r="H253" i="1" s="1"/>
  <c r="F252" i="1"/>
  <c r="H252" i="1" s="1"/>
  <c r="F251" i="1"/>
  <c r="H251" i="1" s="1"/>
  <c r="F250" i="1"/>
  <c r="H250" i="1" s="1"/>
  <c r="F249" i="1"/>
  <c r="H249" i="1" s="1"/>
  <c r="F248" i="1"/>
  <c r="H248" i="1" s="1"/>
  <c r="F247" i="1"/>
  <c r="H247" i="1" s="1"/>
  <c r="F246" i="1"/>
  <c r="H246" i="1" s="1"/>
  <c r="F245" i="1"/>
  <c r="H245" i="1" s="1"/>
  <c r="F244" i="1"/>
  <c r="H244" i="1" s="1"/>
  <c r="F243" i="1"/>
  <c r="H243" i="1" s="1"/>
  <c r="F242" i="1"/>
  <c r="H242" i="1" s="1"/>
  <c r="F241" i="1"/>
  <c r="G240" i="1"/>
  <c r="E240" i="1"/>
  <c r="D240" i="1"/>
  <c r="C240" i="1"/>
  <c r="F239" i="1"/>
  <c r="H239" i="1" s="1"/>
  <c r="F238" i="1"/>
  <c r="H238" i="1" s="1"/>
  <c r="F237" i="1"/>
  <c r="F236" i="1"/>
  <c r="H236" i="1" s="1"/>
  <c r="H235" i="1"/>
  <c r="F235" i="1"/>
  <c r="F234" i="1"/>
  <c r="G233" i="1"/>
  <c r="E233" i="1"/>
  <c r="D233" i="1"/>
  <c r="C233" i="1"/>
  <c r="C232" i="1"/>
  <c r="C215" i="1" s="1"/>
  <c r="H231" i="1"/>
  <c r="F231" i="1"/>
  <c r="F230" i="1"/>
  <c r="H230" i="1" s="1"/>
  <c r="F229" i="1"/>
  <c r="H229" i="1" s="1"/>
  <c r="H228" i="1"/>
  <c r="F228" i="1"/>
  <c r="F227" i="1"/>
  <c r="H227" i="1" s="1"/>
  <c r="F226" i="1"/>
  <c r="H226" i="1" s="1"/>
  <c r="H225" i="1"/>
  <c r="F225" i="1"/>
  <c r="H224" i="1"/>
  <c r="F224" i="1"/>
  <c r="F223" i="1"/>
  <c r="H223" i="1" s="1"/>
  <c r="H222" i="1"/>
  <c r="F222" i="1"/>
  <c r="F221" i="1"/>
  <c r="H221" i="1" s="1"/>
  <c r="H220" i="1"/>
  <c r="F220" i="1"/>
  <c r="H219" i="1"/>
  <c r="F219" i="1"/>
  <c r="H218" i="1"/>
  <c r="F218" i="1"/>
  <c r="H217" i="1"/>
  <c r="F217" i="1"/>
  <c r="H216" i="1"/>
  <c r="F216" i="1"/>
  <c r="G215" i="1"/>
  <c r="E215" i="1"/>
  <c r="D215" i="1"/>
  <c r="F214" i="1"/>
  <c r="H214" i="1" s="1"/>
  <c r="G213" i="1"/>
  <c r="E213" i="1"/>
  <c r="D213" i="1"/>
  <c r="C213" i="1"/>
  <c r="F212" i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5" i="1"/>
  <c r="H205" i="1" s="1"/>
  <c r="F204" i="1"/>
  <c r="H204" i="1" s="1"/>
  <c r="F203" i="1"/>
  <c r="H203" i="1" s="1"/>
  <c r="H202" i="1"/>
  <c r="F202" i="1"/>
  <c r="H201" i="1"/>
  <c r="F201" i="1"/>
  <c r="F200" i="1"/>
  <c r="H200" i="1" s="1"/>
  <c r="F199" i="1"/>
  <c r="H199" i="1" s="1"/>
  <c r="H198" i="1"/>
  <c r="F198" i="1"/>
  <c r="H197" i="1"/>
  <c r="F197" i="1"/>
  <c r="H196" i="1"/>
  <c r="F196" i="1"/>
  <c r="H195" i="1"/>
  <c r="F195" i="1"/>
  <c r="F194" i="1"/>
  <c r="F193" i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F187" i="1"/>
  <c r="H187" i="1" s="1"/>
  <c r="F186" i="1"/>
  <c r="H186" i="1" s="1"/>
  <c r="F185" i="1"/>
  <c r="H185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H172" i="1"/>
  <c r="F172" i="1"/>
  <c r="F171" i="1"/>
  <c r="H171" i="1" s="1"/>
  <c r="F170" i="1"/>
  <c r="H170" i="1" s="1"/>
  <c r="F169" i="1"/>
  <c r="H169" i="1" s="1"/>
  <c r="F168" i="1"/>
  <c r="H168" i="1" s="1"/>
  <c r="F167" i="1"/>
  <c r="H167" i="1" s="1"/>
  <c r="H166" i="1"/>
  <c r="F166" i="1"/>
  <c r="F165" i="1"/>
  <c r="F164" i="1"/>
  <c r="H164" i="1" s="1"/>
  <c r="F163" i="1"/>
  <c r="H163" i="1" s="1"/>
  <c r="F162" i="1"/>
  <c r="H162" i="1" s="1"/>
  <c r="H161" i="1"/>
  <c r="F161" i="1"/>
  <c r="F160" i="1"/>
  <c r="H160" i="1" s="1"/>
  <c r="F159" i="1"/>
  <c r="H159" i="1" s="1"/>
  <c r="F158" i="1"/>
  <c r="H158" i="1" s="1"/>
  <c r="H157" i="1"/>
  <c r="G156" i="1"/>
  <c r="E156" i="1"/>
  <c r="D156" i="1"/>
  <c r="C156" i="1"/>
  <c r="H155" i="1"/>
  <c r="H154" i="1"/>
  <c r="F153" i="1"/>
  <c r="G152" i="1"/>
  <c r="E152" i="1"/>
  <c r="D152" i="1"/>
  <c r="C152" i="1"/>
  <c r="H151" i="1"/>
  <c r="H150" i="1"/>
  <c r="H149" i="1"/>
  <c r="H148" i="1"/>
  <c r="H147" i="1"/>
  <c r="H146" i="1"/>
  <c r="F145" i="1"/>
  <c r="H145" i="1" s="1"/>
  <c r="F144" i="1"/>
  <c r="H144" i="1" s="1"/>
  <c r="F143" i="1"/>
  <c r="H143" i="1" s="1"/>
  <c r="F142" i="1"/>
  <c r="H142" i="1" s="1"/>
  <c r="F141" i="1"/>
  <c r="G140" i="1"/>
  <c r="E140" i="1"/>
  <c r="D140" i="1"/>
  <c r="C140" i="1"/>
  <c r="F139" i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H122" i="1"/>
  <c r="F122" i="1"/>
  <c r="G121" i="1"/>
  <c r="E121" i="1"/>
  <c r="D121" i="1"/>
  <c r="C121" i="1"/>
  <c r="F120" i="1"/>
  <c r="F117" i="1"/>
  <c r="H117" i="1" s="1"/>
  <c r="F116" i="1"/>
  <c r="H116" i="1" s="1"/>
  <c r="F115" i="1"/>
  <c r="F114" i="1"/>
  <c r="H114" i="1" s="1"/>
  <c r="F113" i="1"/>
  <c r="H113" i="1" s="1"/>
  <c r="F112" i="1"/>
  <c r="H112" i="1" s="1"/>
  <c r="F111" i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4" i="1"/>
  <c r="F104" i="1"/>
  <c r="F103" i="1"/>
  <c r="H103" i="1" s="1"/>
  <c r="F102" i="1"/>
  <c r="H102" i="1" s="1"/>
  <c r="G101" i="1"/>
  <c r="E101" i="1"/>
  <c r="D101" i="1"/>
  <c r="C101" i="1"/>
  <c r="F100" i="1"/>
  <c r="H100" i="1" s="1"/>
  <c r="F99" i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G92" i="1"/>
  <c r="E92" i="1"/>
  <c r="D92" i="1"/>
  <c r="C92" i="1"/>
  <c r="F91" i="1"/>
  <c r="H91" i="1" s="1"/>
  <c r="F90" i="1"/>
  <c r="H90" i="1" s="1"/>
  <c r="G89" i="1"/>
  <c r="E89" i="1"/>
  <c r="D89" i="1"/>
  <c r="C89" i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G77" i="1"/>
  <c r="E77" i="1"/>
  <c r="D77" i="1"/>
  <c r="C77" i="1"/>
  <c r="F76" i="1"/>
  <c r="H76" i="1" s="1"/>
  <c r="H75" i="1"/>
  <c r="F75" i="1"/>
  <c r="F74" i="1"/>
  <c r="H74" i="1" s="1"/>
  <c r="H73" i="1"/>
  <c r="F73" i="1"/>
  <c r="F72" i="1"/>
  <c r="H72" i="1" s="1"/>
  <c r="H71" i="1"/>
  <c r="F71" i="1"/>
  <c r="H70" i="1"/>
  <c r="F70" i="1"/>
  <c r="F69" i="1"/>
  <c r="H69" i="1" s="1"/>
  <c r="H68" i="1"/>
  <c r="F68" i="1"/>
  <c r="F67" i="1"/>
  <c r="H67" i="1" s="1"/>
  <c r="F66" i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G57" i="1"/>
  <c r="E57" i="1"/>
  <c r="D57" i="1"/>
  <c r="C57" i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H48" i="1"/>
  <c r="F48" i="1"/>
  <c r="G47" i="1"/>
  <c r="E47" i="1"/>
  <c r="D47" i="1"/>
  <c r="C47" i="1"/>
  <c r="H44" i="1"/>
  <c r="F43" i="1"/>
  <c r="H42" i="1"/>
  <c r="F41" i="1"/>
  <c r="H41" i="1" s="1"/>
  <c r="G40" i="1"/>
  <c r="E40" i="1"/>
  <c r="E39" i="1" s="1"/>
  <c r="E38" i="1" s="1"/>
  <c r="D40" i="1"/>
  <c r="D39" i="1" s="1"/>
  <c r="D38" i="1" s="1"/>
  <c r="C40" i="1"/>
  <c r="C39" i="1" s="1"/>
  <c r="C38" i="1" s="1"/>
  <c r="F37" i="1"/>
  <c r="H37" i="1" s="1"/>
  <c r="F36" i="1"/>
  <c r="H36" i="1" s="1"/>
  <c r="F35" i="1"/>
  <c r="H35" i="1" s="1"/>
  <c r="F34" i="1"/>
  <c r="H34" i="1" s="1"/>
  <c r="G33" i="1"/>
  <c r="E33" i="1"/>
  <c r="D33" i="1"/>
  <c r="C33" i="1"/>
  <c r="F32" i="1"/>
  <c r="G31" i="1"/>
  <c r="E31" i="1"/>
  <c r="D31" i="1"/>
  <c r="C31" i="1"/>
  <c r="H30" i="1"/>
  <c r="H29" i="1"/>
  <c r="H28" i="1"/>
  <c r="H27" i="1"/>
  <c r="H26" i="1"/>
  <c r="H25" i="1"/>
  <c r="F24" i="1"/>
  <c r="H24" i="1" s="1"/>
  <c r="G23" i="1"/>
  <c r="E23" i="1"/>
  <c r="D23" i="1"/>
  <c r="C23" i="1"/>
  <c r="F20" i="1"/>
  <c r="H20" i="1" s="1"/>
  <c r="G19" i="1"/>
  <c r="E19" i="1"/>
  <c r="D19" i="1"/>
  <c r="C19" i="1"/>
  <c r="H18" i="1"/>
  <c r="H17" i="1"/>
  <c r="H16" i="1"/>
  <c r="H15" i="1"/>
  <c r="H14" i="1"/>
  <c r="G13" i="1"/>
  <c r="H13" i="1" s="1"/>
  <c r="E13" i="1"/>
  <c r="D13" i="1"/>
  <c r="C13" i="1"/>
  <c r="H12" i="1"/>
  <c r="G11" i="1"/>
  <c r="E11" i="1"/>
  <c r="D11" i="1"/>
  <c r="C11" i="1"/>
  <c r="H390" i="1" l="1"/>
  <c r="F389" i="1"/>
  <c r="H389" i="1" s="1"/>
  <c r="H377" i="1"/>
  <c r="F376" i="1"/>
  <c r="H379" i="1"/>
  <c r="F378" i="1"/>
  <c r="H378" i="1" s="1"/>
  <c r="D369" i="1"/>
  <c r="H371" i="1"/>
  <c r="F370" i="1"/>
  <c r="D356" i="1"/>
  <c r="H376" i="1"/>
  <c r="E318" i="1"/>
  <c r="G295" i="1"/>
  <c r="H291" i="1"/>
  <c r="F140" i="1"/>
  <c r="H140" i="1" s="1"/>
  <c r="H359" i="1"/>
  <c r="F358" i="1"/>
  <c r="F357" i="1" s="1"/>
  <c r="E386" i="1"/>
  <c r="E369" i="1" s="1"/>
  <c r="E356" i="1" s="1"/>
  <c r="F289" i="1"/>
  <c r="H289" i="1" s="1"/>
  <c r="F11" i="1"/>
  <c r="H11" i="1" s="1"/>
  <c r="F275" i="1"/>
  <c r="E444" i="1"/>
  <c r="F23" i="1"/>
  <c r="H23" i="1" s="1"/>
  <c r="F323" i="1"/>
  <c r="H323" i="1" s="1"/>
  <c r="F386" i="1"/>
  <c r="F442" i="1"/>
  <c r="H375" i="1"/>
  <c r="H384" i="1"/>
  <c r="C369" i="1"/>
  <c r="G357" i="1"/>
  <c r="C392" i="1"/>
  <c r="H354" i="1"/>
  <c r="H374" i="1"/>
  <c r="C357" i="1"/>
  <c r="G22" i="1"/>
  <c r="F47" i="1"/>
  <c r="H47" i="1" s="1"/>
  <c r="E22" i="1"/>
  <c r="E10" i="1" s="1"/>
  <c r="F393" i="1"/>
  <c r="F392" i="1" s="1"/>
  <c r="G392" i="1"/>
  <c r="H275" i="1"/>
  <c r="E46" i="1"/>
  <c r="E45" i="1" s="1"/>
  <c r="F89" i="1"/>
  <c r="H89" i="1" s="1"/>
  <c r="H352" i="1"/>
  <c r="F319" i="1"/>
  <c r="H319" i="1" s="1"/>
  <c r="H353" i="1"/>
  <c r="H386" i="1"/>
  <c r="H367" i="1"/>
  <c r="F101" i="1"/>
  <c r="D46" i="1"/>
  <c r="D45" i="1" s="1"/>
  <c r="F19" i="1"/>
  <c r="F213" i="1"/>
  <c r="F296" i="1"/>
  <c r="F295" i="1" s="1"/>
  <c r="F294" i="1" s="1"/>
  <c r="F40" i="1"/>
  <c r="F39" i="1" s="1"/>
  <c r="F38" i="1" s="1"/>
  <c r="H213" i="1"/>
  <c r="D296" i="1"/>
  <c r="D295" i="1" s="1"/>
  <c r="D294" i="1" s="1"/>
  <c r="G39" i="1"/>
  <c r="F156" i="1"/>
  <c r="H156" i="1" s="1"/>
  <c r="F291" i="1"/>
  <c r="F329" i="1"/>
  <c r="F92" i="1"/>
  <c r="H92" i="1" s="1"/>
  <c r="C46" i="1"/>
  <c r="F57" i="1"/>
  <c r="H57" i="1" s="1"/>
  <c r="G425" i="1"/>
  <c r="H441" i="1"/>
  <c r="H165" i="1"/>
  <c r="H66" i="1"/>
  <c r="F232" i="1"/>
  <c r="H32" i="1"/>
  <c r="F31" i="1"/>
  <c r="H31" i="1" s="1"/>
  <c r="F121" i="1"/>
  <c r="H121" i="1" s="1"/>
  <c r="H78" i="1"/>
  <c r="F77" i="1"/>
  <c r="H77" i="1" s="1"/>
  <c r="C278" i="1"/>
  <c r="F279" i="1"/>
  <c r="H442" i="1"/>
  <c r="G46" i="1"/>
  <c r="H368" i="1"/>
  <c r="H105" i="1"/>
  <c r="H141" i="1"/>
  <c r="H43" i="1"/>
  <c r="H355" i="1"/>
  <c r="G278" i="1"/>
  <c r="F265" i="1"/>
  <c r="H265" i="1" s="1"/>
  <c r="G349" i="1"/>
  <c r="H388" i="1"/>
  <c r="F240" i="1"/>
  <c r="H240" i="1" s="1"/>
  <c r="H322" i="1"/>
  <c r="H241" i="1"/>
  <c r="G350" i="1"/>
  <c r="H350" i="1" s="1"/>
  <c r="G369" i="1"/>
  <c r="F233" i="1"/>
  <c r="H233" i="1" s="1"/>
  <c r="C22" i="1"/>
  <c r="C10" i="1" s="1"/>
  <c r="H234" i="1"/>
  <c r="D22" i="1"/>
  <c r="D10" i="1" s="1"/>
  <c r="F152" i="1"/>
  <c r="H152" i="1" s="1"/>
  <c r="F33" i="1"/>
  <c r="H33" i="1" s="1"/>
  <c r="H153" i="1"/>
  <c r="H385" i="1"/>
  <c r="C318" i="1"/>
  <c r="D318" i="1"/>
  <c r="F369" i="1" l="1"/>
  <c r="F356" i="1" s="1"/>
  <c r="G294" i="1"/>
  <c r="H294" i="1" s="1"/>
  <c r="H295" i="1"/>
  <c r="F318" i="1"/>
  <c r="H296" i="1"/>
  <c r="D9" i="1"/>
  <c r="D8" i="1" s="1"/>
  <c r="E9" i="1"/>
  <c r="G45" i="1"/>
  <c r="G10" i="1"/>
  <c r="H39" i="1"/>
  <c r="G38" i="1"/>
  <c r="H38" i="1" s="1"/>
  <c r="H40" i="1"/>
  <c r="C356" i="1"/>
  <c r="H101" i="1"/>
  <c r="H19" i="1"/>
  <c r="H392" i="1"/>
  <c r="F278" i="1"/>
  <c r="H278" i="1" s="1"/>
  <c r="H357" i="1"/>
  <c r="G329" i="1"/>
  <c r="G318" i="1" s="1"/>
  <c r="H318" i="1" s="1"/>
  <c r="H393" i="1"/>
  <c r="F22" i="1"/>
  <c r="H22" i="1" s="1"/>
  <c r="H279" i="1"/>
  <c r="C45" i="1"/>
  <c r="C9" i="1" s="1"/>
  <c r="C8" i="1" s="1"/>
  <c r="F215" i="1"/>
  <c r="H215" i="1" s="1"/>
  <c r="H232" i="1"/>
  <c r="H349" i="1"/>
  <c r="G356" i="1"/>
  <c r="H370" i="1"/>
  <c r="H358" i="1"/>
  <c r="H329" i="1" l="1"/>
  <c r="F10" i="1"/>
  <c r="H10" i="1" s="1"/>
  <c r="E8" i="1"/>
  <c r="F46" i="1"/>
  <c r="H46" i="1" s="1"/>
  <c r="H369" i="1"/>
  <c r="G9" i="1"/>
  <c r="H356" i="1"/>
  <c r="G8" i="1" l="1"/>
  <c r="F45" i="1"/>
  <c r="H45" i="1" s="1"/>
  <c r="F9" i="1" l="1"/>
  <c r="H9" i="1" s="1"/>
  <c r="F8" i="1" l="1"/>
  <c r="H8" i="1" s="1"/>
</calcChain>
</file>

<file path=xl/sharedStrings.xml><?xml version="1.0" encoding="utf-8"?>
<sst xmlns="http://schemas.openxmlformats.org/spreadsheetml/2006/main" count="449" uniqueCount="445">
  <si>
    <t>GOBIERNO DEL ESTADO DE MICHOACAN DE OCAMPO</t>
  </si>
  <si>
    <t>ESTADO ANALÍTICO DE LOS INGRESOS DEVENGADOS  COMPARADO CON SU ESTIMACION ANUAL MODIFICADA</t>
  </si>
  <si>
    <t xml:space="preserve">  DEL 1o  DE ENERO AL 31 DE MARZO DEL AÑO 2026</t>
  </si>
  <si>
    <t>(Pesos)</t>
  </si>
  <si>
    <t>C O N C E P T O</t>
  </si>
  <si>
    <t>ESTIMACION ORIGINAL DE INGRESOS ANUAL</t>
  </si>
  <si>
    <t>AMPLIACIONES Y REDUCCIONES</t>
  </si>
  <si>
    <t>REFRENDOS FEDERALES Y ESTATALES 2025</t>
  </si>
  <si>
    <t xml:space="preserve">ESTIMACIÓN DE INGRESOS ANUAL MODIFICADA </t>
  </si>
  <si>
    <t xml:space="preserve"> INGRESO  DEVENGADO</t>
  </si>
  <si>
    <t>PORCENTAJE DE AVANCE DEL INGRESO DEVENGADO</t>
  </si>
  <si>
    <t>INGRESOS Y OTROS BENEFICIOS</t>
  </si>
  <si>
    <t>INGRESOS DE GESTIÓN</t>
  </si>
  <si>
    <t>IMPUESTOS</t>
  </si>
  <si>
    <t>IMPUESTOS SOBRE LOS INGRESOS</t>
  </si>
  <si>
    <t xml:space="preserve">IMPUESTO SOBRE LOTERIAS, RIFAS, SORTEOS Y CONCURSOS </t>
  </si>
  <si>
    <t xml:space="preserve">IMPUESTOS SOBRE LA PRODUCCIÓN, EL CONSUMO Y LAS TRANSACCIONES </t>
  </si>
  <si>
    <t xml:space="preserve">IMPUESTO SOBRE ENAJENACIÓN DE VEHÍCULOS DE MOTOR USADOS </t>
  </si>
  <si>
    <t xml:space="preserve">IMPUESTO SOBRE SERVICIOS DE HOSPEDAJE </t>
  </si>
  <si>
    <t>IMPUESTO A LA VENTA FINAL BEBIDAS  CON  CONTENIDO ALCOHÓLICO</t>
  </si>
  <si>
    <t>IMPUESTO A LA EROGACIÓN EN JUEGOS CON APUESTAS</t>
  </si>
  <si>
    <t>IMPUESTO A LOS PREMIOS GENERADOS EN JUEGOS CON APUESTAS</t>
  </si>
  <si>
    <t xml:space="preserve">IMPUESTOS SOBRE NÓMINA Y ASIMILABLES </t>
  </si>
  <si>
    <t xml:space="preserve">IMPUESTO SOBRE EROGACIONES POR REMUNERACIÓN AL TRABAJO PERSONAL, PRESTADO BAJO LA DIRECCIÓN Y DEPENDENCIA DE UN PATRÓN </t>
  </si>
  <si>
    <t>IMPUESTO SOBRE EROGACIONES POR REMUNERACIÓN AL TRABAJO PERSONAL, PRESTADO BAJO LA DIRECCIÓN Y DEPENDENCIA DE UN PATRÓN (EJERCICIOS ANTERIORES 2%)</t>
  </si>
  <si>
    <t xml:space="preserve">ACCESORIOS </t>
  </si>
  <si>
    <t xml:space="preserve">RECARGOS </t>
  </si>
  <si>
    <t>RECARGOS DE IMPUESTO SOBRE ENAJENACIÓN DE VEHÍCULOS MOTOR USADOS</t>
  </si>
  <si>
    <t>CONDONACION  DE RECARGOS DE IMPUESTO SOBRE ENAJENACIÓN DE VEHÍCULOS MOTOR USADOS</t>
  </si>
  <si>
    <t>RECARGOS IMPUESTO SOBRE SERVICIO DE HOSPEDAJE</t>
  </si>
  <si>
    <t>RECARGOS POR PRORROGA O PAGO EN PARCIALIDADES</t>
  </si>
  <si>
    <t>CONDONACION  RECARGOS IMPUESTOS SOBRE EROGACION REMUNERACION AL TRABAJO</t>
  </si>
  <si>
    <t>RECARGOS POR VENTA FINAL DE BEBIDAS CON CONTENIDO ALCOHÓLICO</t>
  </si>
  <si>
    <t>RECARGOS DEL IMPUESTO  A LA EROGACION EN JUEGOS CON APUESTAS</t>
  </si>
  <si>
    <t>MULTAS DE IMPUESTOS ESTATALES</t>
  </si>
  <si>
    <t>MULTAS IMPUESTO SOBRE ENAJENACIÓN DE VEHÍCULOS DE MOTOR USADOS</t>
  </si>
  <si>
    <t>ACTUALIZACIÓN DE IMPUESTOS ESTATALES</t>
  </si>
  <si>
    <t>ACTUALIZACIÓN IMPUESTO SOBRE ENAJENACIÓN DE VEHÍCULOS DE MOTOR USADOS</t>
  </si>
  <si>
    <t>ACTUALIZACIÓN IMPUESTO SOBRE SERVICIO DE HOSPEDAJE</t>
  </si>
  <si>
    <t>ACTUALIZACIÓN IMPUESTO SOBRE EROGACIÓN  POR REMUNERACIÓN AL TRABAJO  PERSONAL PRESTACIÓN 2%/NOMINA</t>
  </si>
  <si>
    <t>ACTUALIZACIÓN DEL IMPUESTO A LA EROGACIONES EN JUEGOS CON APUESTAS</t>
  </si>
  <si>
    <t>CONTRIBUCIONES DE MEJORAS</t>
  </si>
  <si>
    <t xml:space="preserve">DE APORTACIÓN POR MEJORAS </t>
  </si>
  <si>
    <t xml:space="preserve">APORTACIÓN DE MUNICIPIOS </t>
  </si>
  <si>
    <t>APORTACIÓN DE MUNICIPIOS PARA CONSTRUCCIÓN DE REDES DE AGUA</t>
  </si>
  <si>
    <t>ESTABLECIMIENTO MODULOS PRODUCCION  ALIMENTOS SANOS Y NUTRITIVOS</t>
  </si>
  <si>
    <t xml:space="preserve">APORTACIONES DE MUNICIPIO TRASLADO DE MAQUINARIA SCOP </t>
  </si>
  <si>
    <t>APORTACION DE MUNICIPIOS FORTAPAZ</t>
  </si>
  <si>
    <t xml:space="preserve">DERECHOS POR PRESTACION DE SERVICIOS </t>
  </si>
  <si>
    <t>DERECHOS POR LA PRESTACION DE SERVICIOS ESTATALES</t>
  </si>
  <si>
    <t xml:space="preserve">POR SERVICIOS DE PROTECCIÓN AMBIENTAL Y DESARROLLO TERRITORIAL </t>
  </si>
  <si>
    <t>DICTAMENES DE USO DEL SUELO</t>
  </si>
  <si>
    <t>OTROS SERVICIOS URBANISTICOS Y DE ASENTAMIENTO HUMANO</t>
  </si>
  <si>
    <t>POR DICTAMEN  DE LICENCIA DE APROVECHAMIENTOS DE MINERALES Y SUSTANCIA NO RESERVADAS A LA FEDERACIÓN</t>
  </si>
  <si>
    <t>POR LA EXP RESOL AUTORIZ MAT IMPAC RIESG DADO AMBI</t>
  </si>
  <si>
    <t>POR EL REGISTRO DE GENERADOR DE RESIDUOS DE MANEJO ESPECIAL, PERSONA FÍSICA O MORAL</t>
  </si>
  <si>
    <t>POR EL REGISTRO COMO GESTOR DE RESIDUOS DE MANEJO ESPECIAL</t>
  </si>
  <si>
    <t>POR AUTORIZACIÓN DE PLANES DE MANEJO PARA RESIDUOS DE MANEJO ESPECIAL</t>
  </si>
  <si>
    <t>POR EL OTORGAMIENTO DE LICENCIAS AMBIENTALES ÚNICAS</t>
  </si>
  <si>
    <t>POR LA VALIDACIÓN DE DICTÁMENES DE DAÑO AMBIENTAL</t>
  </si>
  <si>
    <t>POR SERVICIOS DE TRANSPORTE PÚBLICO</t>
  </si>
  <si>
    <t>PAGO ANUAL DE CONCESIONES</t>
  </si>
  <si>
    <t>RENOVACION ANUAL DE CONCESIONES DE SERVICIO PÚBLICO</t>
  </si>
  <si>
    <t>REFRENDO ANUAL DE CALCOMANIAS</t>
  </si>
  <si>
    <t>REPOSICION DE TARJETAS DE CIRCULACION</t>
  </si>
  <si>
    <t>CANJE GENERAL DE PLACAS</t>
  </si>
  <si>
    <t>DOTACION Y REPOSICION DE PLACAS</t>
  </si>
  <si>
    <t>EXPED DE COPIAS CERTIF DE EXPED DE CONCESION</t>
  </si>
  <si>
    <t>EXPEDICION, REP Y RENOV DEL TÍTULO DE CONCESIONES</t>
  </si>
  <si>
    <t>POR LA EXPED DE CONST QUE ACREDITEN EL USO VEHIC</t>
  </si>
  <si>
    <t>POR BAJA DE VEHÍCULOS, POR CAMBIO, ROBO O DESTRUCC</t>
  </si>
  <si>
    <t>EXPED DE CERTIFICADO DE INTERES PARTICULAR</t>
  </si>
  <si>
    <t>TRANSFER DE CONCESIONES DE TRANS PÚB, POR SUCESIÓN</t>
  </si>
  <si>
    <t xml:space="preserve">CAMBIO DE MODALIDAD DE CONCESIÓN DE TRANSPORTE PÚBLICO, INCLUYENDO TÍTULO DE CONCESIÓN Y LA ASIGNACIÓN DE ITINERARIO </t>
  </si>
  <si>
    <t>CAMBIO DE ADSCRIPCIÓN CONFORME A LA CLASIFICACIÓN DE LOCALIDADES</t>
  </si>
  <si>
    <t>PERMISO PARA SERVICIO DE TRANSPORTE ESCOLAR Y EMPRESAS</t>
  </si>
  <si>
    <t>PLATAFORMA INFORMATICA CONCESION AUTOS DE ALQUILER</t>
  </si>
  <si>
    <t>ACREDITACION PARA CAPACITADORES, CERTIFICACION  ACTUALIZACION EN MATERIA DE MOVILIDAD  Y SEGURIDAD VIAL</t>
  </si>
  <si>
    <t>INSCRIPCIÓN DE EMPRESAS DE SEGUROS Y MUTUALISTAS EN EL REGISTRO DEL SISTTEMA ESTATAL DE TRANSPORTE</t>
  </si>
  <si>
    <t>POR SERVICIO DE TRANSPORTE PUBLICO FRACC XII OTRO SERVICIOS</t>
  </si>
  <si>
    <t>POR SERVICIOS DE TRANSPORTE PARTICULAR</t>
  </si>
  <si>
    <t>REFRENDO ANUAL DE CIRCULACION</t>
  </si>
  <si>
    <t>REPOSICION DE TARJETA DE CIRCULACION</t>
  </si>
  <si>
    <t>PERMISOS DE CIRCULACION</t>
  </si>
  <si>
    <t>EXPEDEDICIÓN DE CERTIFICADO DE INTERES PARTICULAR</t>
  </si>
  <si>
    <t>REGISTRO  DE BAJAS DE VEHÍCULOS AUTOMOTORES</t>
  </si>
  <si>
    <t>PLACAS PARA PERSONAS CON DISCAPACIDAD 50%</t>
  </si>
  <si>
    <t>REFRENDO ANUAL DE CIRCULACACION  PERSOSONAS CON DISCAPACIDAD 50%</t>
  </si>
  <si>
    <t>VALIDACION DE PAGOS PROVENGAN DE OTRA ENTIDAD</t>
  </si>
  <si>
    <t>VALIDACION DE PEDIMENTO DE IMPORTACION DE VEHÍCULO</t>
  </si>
  <si>
    <t xml:space="preserve">POR LA EXPEDICIÓN Y RENOVACIÓN DE LICENCIAS PARA CONDUCIR VEHÍCULOS AUTOMOTORES </t>
  </si>
  <si>
    <t xml:space="preserve">LICENCIAS PARA CONDUCIR </t>
  </si>
  <si>
    <t>PERMISOS PROVISIONALES PARA CONDUCIR</t>
  </si>
  <si>
    <t xml:space="preserve">POR SERVICIOS DE SEGURIDAD PRIVADA </t>
  </si>
  <si>
    <t>POR PRESTAR SERVICIO DE TRASLADO DE BIENES Y VALORES</t>
  </si>
  <si>
    <t>POR EL ESTUDIO, EVALUACIÓN Y RECOMENDACIONES POR SOLICITUD DE CAMBIO O AMPLIACIÓN DE MODALIDAD DE SERVICIO.</t>
  </si>
  <si>
    <t>POR EL ESTUDIO PARA DETERMINAR LA LEGALIDAD DE INSCRIBIR CADA ARMA DE FUEGO O CADA EQUIPO UTILIZADO EN LA PRESTACIÓN DE LOS SERVICIOS</t>
  </si>
  <si>
    <t>POR EL ESTUDIO PARA DETERMINAR LA LEGALIDAD DE INSCRIBIR EN EL REGISTRO ESTATAL DE PRESTADORES DE SERVICIOS DE SEGURIDAD PRIVADA</t>
  </si>
  <si>
    <t>POR LA CONSULTA DE ANTECEDENTES POLICIALES</t>
  </si>
  <si>
    <t>POR LA EXPEDICIÓN O REPOSICIÓN DE CÉDULA DE IDENTIFICACIÓN A PERSONAL OPERATIVO, POR CADA ELEMENTO</t>
  </si>
  <si>
    <t>POR PRESTAR SERV DE LOCALIZACION SOBRE PERSONAS</t>
  </si>
  <si>
    <t>SEGURIDAD PRIVADA:  LOCALIZACION E INVESTIGACIÓN DE PERSONAS, BIENES Y , VIGILANCIA A  DISTANCIA</t>
  </si>
  <si>
    <t>POR SERVICIOS DEL REGISTRO PÚBLICO DE LA PROPIEDAD RAÍZ Y DEL COMERCIO</t>
  </si>
  <si>
    <t>CERTIFICADOS Y CERTIFICACIONES DE  REGISTRO PÚBLICO DE LA PROPIEDAD</t>
  </si>
  <si>
    <t>POR LA INSCRIPCIÓN DE DOCUMENTOS DE PROPIEDAD, YA SEA TRASLATIVOS DE DOMINIO, POR CADA BIEN INMUEBLE</t>
  </si>
  <si>
    <t>REGISTRO DE PLANOS DE FRACCIONAMIENTOS, LOTIFICACIONES</t>
  </si>
  <si>
    <t>CANCELACION DE INSCRIP EN EL REGISTRO DEL COMERCIO</t>
  </si>
  <si>
    <t>INSCRIPCIÓN EN EL REGISTRO DEL COMERCIO</t>
  </si>
  <si>
    <t>INSCRIPICIÓN Y CANCELACION DE GRAVAMENES</t>
  </si>
  <si>
    <t>OTROS SERVICIOS DEL REGISTRO DE LA PROPIEDAD</t>
  </si>
  <si>
    <t>BUSQUEDA POR SERVICIO DE REGISTRO PÚB DE LA PROPIEDAD</t>
  </si>
  <si>
    <t>POR REGISTRO DE OTROS ACTOS DEL REGISTRO PÚBLICO DE LA PROPIEDAD</t>
  </si>
  <si>
    <t>POR REGISTRO DEL REGISTRO DE PROPIEDAD CONDOMINIO</t>
  </si>
  <si>
    <t>POR REGISTRO DE SUBDIVISIONES</t>
  </si>
  <si>
    <t>POR REGISTRO DE USUFRUCTO VITALICIO Y NUDA PROPIEDAD</t>
  </si>
  <si>
    <t>POR RATIFICACION DE DOCUMENTOS Y FIRMAS</t>
  </si>
  <si>
    <t>POR INSCRIPCIÓN DE FIDEICOMISOS</t>
  </si>
  <si>
    <t>POR INSCRIPCIÓN  DEL REGISTRO PÚBLICO DE LA PROPIEDAD</t>
  </si>
  <si>
    <t>POR INSCRIPCION DE DOCUMENTO CONSTITUTIVOS DE ASOCIACIONES DE CARÁCTER CIVIL</t>
  </si>
  <si>
    <t>TESTIMONIO NOTARIALES PROVENGAN DE OTRAS ENTIDADES FEDERATIVAS</t>
  </si>
  <si>
    <t>CERTIFICADOS  Y COPIAS CON SERVICIO  A DOMICILIO URGENTES</t>
  </si>
  <si>
    <t xml:space="preserve">POR SERVICIOS DE ALERTA REGISTRAL POR INMUEBLE </t>
  </si>
  <si>
    <t>POR SERVICIOS DEL REGISTRO CIVIL, Y ARCHIVO DEL PODER EJECUTIVO</t>
  </si>
  <si>
    <t>LEVANTAMIENTO DE ACTAS DE REGISTRO DE NACIMIENTO</t>
  </si>
  <si>
    <t>CELEBRACION ACTAS DE CONTRATOS MATRIMONIALES</t>
  </si>
  <si>
    <t>INSCRIPCIONES</t>
  </si>
  <si>
    <t>EXPEDICION DE CERTIFICACIONES, COPIAS CERTIFICADOS O CONSTANCIAS</t>
  </si>
  <si>
    <t>OTRAS TARIFAS</t>
  </si>
  <si>
    <t>BUSQUEDA POR CERTIFICACIONES Y CONSTANCIA DE OTROS DOCUMENTOS</t>
  </si>
  <si>
    <t>LEVANTAMIENTO DE ACTAS DE DEFUNCION</t>
  </si>
  <si>
    <t>POR LA INSCRIPCIÓN DEL REGISTRO  DE ANOTACIONES MARGINALES</t>
  </si>
  <si>
    <t>EXPEDICION DE CERTIFICACIONES, COPIAS CERTIFICACION O CONSTANCIA (URGENTES)</t>
  </si>
  <si>
    <t>POR CERTIFICACIONES Y CONSTANCIA DE DOCUMENTOS BAJO CUSTODIA DE LA DIRECCIÓN</t>
  </si>
  <si>
    <t>LEVANTAMIENTO DE ACTAS DE RECONOCIMIENTO DE HIJOS</t>
  </si>
  <si>
    <t>RECONOCIMIENTOS POR AVISO ADMINISTRATIVO DE OTRA ENTIDADES FEDERATIVAS</t>
  </si>
  <si>
    <t>POR CADA AÑO ADICIONAL DE BÚSQUEDA</t>
  </si>
  <si>
    <t>EXPEDICION DE OFICIO DE EXTEMPORANEIDAD</t>
  </si>
  <si>
    <t>COPIA CERTIFICADA APÉNDICES ACTOS DEL ESTADO CIVIL</t>
  </si>
  <si>
    <t>ANEXION DE DATOS EDO CIVIL PERSONAS EN EXTRANJERO</t>
  </si>
  <si>
    <t>INSCRIPCIÓN DE DIVORCIO CELEBRADO ANTE N OTARIO PÚBLICO (INCLUYE ANOTACIÓN EN ACTAS DE NACIMIENTO Y MATRI MONIO DE LOS DIVORCIADOS)</t>
  </si>
  <si>
    <t>OFICIO DE RÉGIMEN PATRIMONIAL</t>
  </si>
  <si>
    <t>POR SERVICIOS DE LA DIRECCIÓN DEL NOTARIADO Y ARCHIVO GENERAL DE NOTARIAS</t>
  </si>
  <si>
    <t>AVISO DE TESTAMENTO</t>
  </si>
  <si>
    <t>CERTIFICADO DE TESTAMENTO</t>
  </si>
  <si>
    <t>TESTIMONIOS DE ESCRITURAS</t>
  </si>
  <si>
    <t>COPIAS CERTIF (NOTARIAS)</t>
  </si>
  <si>
    <t>TESTAMENTO OLOGRAFO</t>
  </si>
  <si>
    <t>REPORTE DE BUSQUEDA EN EL REGISTRO NACIONAL DE TESTAMENTOS</t>
  </si>
  <si>
    <t>POR HOJA DE PAPEL OFICIAL (FOLIOS)</t>
  </si>
  <si>
    <t>REVOCACION DE TESTAMENTO OLOGRAFO</t>
  </si>
  <si>
    <t>POR EXPEDICIÓN DEL NOMBRAMIENTO PARA EJERCICIO DEL NOTARIADO</t>
  </si>
  <si>
    <t>POR REVALIDACIÓN DEL NOMBRAM PARA EJERCICIO NOTARIADO</t>
  </si>
  <si>
    <t>POR AUTORIZACIÓN PARA CAMBIAR ADSCRIPCIÓN NOTARIDO</t>
  </si>
  <si>
    <t>POR SERVICIO QUE ESTABLECE LA LEY  PARA LA PRESTACIÓN SERVICIOS INMOBILIARIOS</t>
  </si>
  <si>
    <t>POR SERVICIO QUE ESTABLECE LA LEY PRESTACION SERVICIO INMOBILIARIA</t>
  </si>
  <si>
    <t>REVALIDACION LICENCIA PARA PRESTACION SERVICIO  INMOBILIARIO PROFESIONALES (LIP)</t>
  </si>
  <si>
    <t>INSCRIPCIÓN DE ASOCIADO A UNA FEDERACIÓN DE COLEGIOS DE PROFESIONISTAS QUE NO FIGURE EN EL REGISTRO ORIGINAL.</t>
  </si>
  <si>
    <t>POR SERVICIOS DE EDUCACIÓN</t>
  </si>
  <si>
    <t>EXPEDICIÓN DE COPIAS CERTIFICADAS DE DOCUMENTOS</t>
  </si>
  <si>
    <t>REPOSICIÓN DE CONSTANCIAS O DUPLICADOS</t>
  </si>
  <si>
    <t>COMPULSA DE DOCUMENTOS, POR HOJA</t>
  </si>
  <si>
    <t>POR CUALQUIER OTRA CERTIFICACIÓN O CONSTANCIAS</t>
  </si>
  <si>
    <t>REGISTRO DE COLEGIO DE PROFESIONISTAS</t>
  </si>
  <si>
    <t>REGISTRO ESTABLECIMIENTO EDUCATIVO PARA EXPEDIR TÍTULOS</t>
  </si>
  <si>
    <t>REGISTRO TÍTULO PROFESIONAL, DIPLOMA DE ESPECIALIDAD</t>
  </si>
  <si>
    <t>EXPEDICIÓN DE AUTORIZACIÓN  DE UNA ESPECIALIDAD</t>
  </si>
  <si>
    <t>EN RELACIÓN CON ESTABLECIMIENTO EDUCATIVO</t>
  </si>
  <si>
    <t>EXPEDICIÓN DE DUPLICADO DE CÉDULA O DE AUTORIZACION ESPECIALIDAD</t>
  </si>
  <si>
    <t>EXPEDICIÓN DE CÉDULA PROFESIONAL CON EFECTOS DE PATENTE</t>
  </si>
  <si>
    <t>EXPEDICIÓN EJERCICIO TÍTULO PROFESIONAL EN TRÁMITE O PASANTE</t>
  </si>
  <si>
    <t>CONSULTAS DE ARCHIVO</t>
  </si>
  <si>
    <t>CONSTANCIAS DE ANTECEDENTES PROFESIONALES</t>
  </si>
  <si>
    <t>CAMBIOS A PLAN Y PROGRAMAS  DE ESTUDIO DE TIPO SUPERIOR</t>
  </si>
  <si>
    <t>CAMBIO O AMPLIACIÓN DE DOMINIO O UN PLANTEL ADICIONAL</t>
  </si>
  <si>
    <t xml:space="preserve">POR SOLICITUD, ESTUDIO Y RESOLUCION PARA IMPARTIR </t>
  </si>
  <si>
    <t>POR SOLICITUD Y RESOL DE VALIDEZ OFICIAL NIVEL MEDIO SUPERIOR</t>
  </si>
  <si>
    <t>EXÁMENES PROFESIONALES O DE GRADO DE TIPO SUPERIOR</t>
  </si>
  <si>
    <t>EXÁMENES A TÍTULO DE SUFICIENCIA DE EDUCACION PRIMARIA</t>
  </si>
  <si>
    <t>EXÁMENES A TÍTULO DE SUFICIENCIA DE EDU SECUNDARIA Y MEDIA SUPERIOR</t>
  </si>
  <si>
    <t>EXÁMENES A TÍTULO DE SUFICIENCIA DE TIPO SUPERIOR</t>
  </si>
  <si>
    <t>EXÁMENES EXTRAORDINARIO MATERIA DE EDUCACION SECUNDARIA Y MEDIA SUPERIOR</t>
  </si>
  <si>
    <t>EXÁMENES EXTRAORDINARIOS POR MATERIA DE TIPO SUPERIOR</t>
  </si>
  <si>
    <t>OTORGAMIENTO DE DIPLOMA TITULO O GRADO DE TIPO SUPERIOR</t>
  </si>
  <si>
    <t>EXPEDICIÓN DUPLICADO CERTIFICACION EDUCACIÓN BÁSICA Y MEDIA SUPEIOR</t>
  </si>
  <si>
    <t>EXPEDICIÓN DUPLICADO CERTIFICACIONES DE ESTUDIO DE TIPO SUPERIOR</t>
  </si>
  <si>
    <t>POR SOLICITUD DE REVALIDACIÓN DE ESTUD EDUCACIÓN BÁSICA</t>
  </si>
  <si>
    <t>POR SOLICITUD DE REVALIDACIÓN DE ESTUDIOS EDUCACION MEDIA  SUPERIOR</t>
  </si>
  <si>
    <t>POR SOLICITUD DE REVALIDACIÓN DE ESTUDIO EDUCACION SUPERIOR</t>
  </si>
  <si>
    <t>POR SOLICITUD DE EQUIVALENCIA  DE ESTUDIOS DE EDUCACIÓN BÁSICA</t>
  </si>
  <si>
    <t>POR SOLICITUD DE EQUIVALENCIA  DE ESTUDIO DE EDUCACION MEDIA-SUPERIOR</t>
  </si>
  <si>
    <t>POR SOLICITUD DE EQUIVAL ENCIA DE ESTUDIO DE EDUCACION SUPERIOR</t>
  </si>
  <si>
    <t>INSPECCIÓN ESTABLECIMIENTO EDUCATIVO PARTICULAR ALUMNO EDUCACION MEDIO SUPERIOR</t>
  </si>
  <si>
    <t>INSPECCIÓN ESTABLECIMIENTO  EDUCATIVO PARTICULAR  ALUMNO EDUCION SECUNDARIA</t>
  </si>
  <si>
    <t>INSPECCIÓN ESTABLECIMIENTO EDUCATIVO PARTICULAR ALUMNO EDUCACION  PRIMARIA</t>
  </si>
  <si>
    <t>CONSULTAS O CONSTANCIAS DE ARCHIVO</t>
  </si>
  <si>
    <t>POR AUTORIZACIÓN DE  REGISTRO, EXPEDICION Y RENOVACIÓN  DE PROFESIONES,  PRÁCTICAS PROFESIONALES</t>
  </si>
  <si>
    <t>POR AUTORIZACIÓN DE PROF REGISTRO DE ASOCIACIONES DE PROFSIONALES</t>
  </si>
  <si>
    <t>REGISTRO DE CONSEJO DE CERTIFICACION</t>
  </si>
  <si>
    <t>POR AUTORIZACIÓN DE  REGISTRO  DE CERTIFICACION  DE PROFESIONALES</t>
  </si>
  <si>
    <t>REGISTRO DE INSCRIPCIÓN INSTITUCIONES EDUCATIVAS</t>
  </si>
  <si>
    <t>POR AUTORIZACIÓN DE REGISTRO, REXPEDICION, RENOVACION  PROFESIONALES</t>
  </si>
  <si>
    <t>POR AUTORIZACIÓN DE PROFESIONALES RENOVACIÓN DE PRÁCTICAS</t>
  </si>
  <si>
    <t>POR AUTORIZACIÓN DE PROFEFECIONALES  RENOVACIÓN DE ESPECIALIDAD</t>
  </si>
  <si>
    <t>POR AUTORIZACIÓN DE PROFESIONALES REGISTRO  DE SELLOS EXTRAORD</t>
  </si>
  <si>
    <t>POR OTROS SERVICIOS DE EDUCATIVOS REGISTRO DE DIPLOMAS</t>
  </si>
  <si>
    <t>POR OTROS SERVICIO DE EDUCACION  DUPLICADO CERTIFICADOS  TERMINACION DE ESTUDIOS</t>
  </si>
  <si>
    <t>POR OTROS SERVICIOS DE EDUCACION CONSTANCIA ESTUDIO  DE NIVEL  PRIMARIA</t>
  </si>
  <si>
    <t>POR OTROS SERVICIOS DE EDUCACION  COTEJO</t>
  </si>
  <si>
    <t>POR OTROS SERVICIOS DE EDUCACION LEGALIZACIÓN</t>
  </si>
  <si>
    <t>POR LA VENTA DE PAPELERÍA OFICIAL SECRETARIA DE EDUCACIÓN, EXPEDIENTE ACADÉMICO</t>
  </si>
  <si>
    <t>POR LA VENTA DE PAPELERÍA OFICIAL SECRETARIA DE EDUCACIÓN, TARJETAS KADEX</t>
  </si>
  <si>
    <t>POR AUTORIZACION, REGISTRO PROGRESO EDUCION CONTINUA A PROFESIONISTAS</t>
  </si>
  <si>
    <t>OTROS SERVICIO EDUCACION REGISTRO  CONSTANCIA  ASISTENCIA PROGRAMA EDUCACION CONTINUA</t>
  </si>
  <si>
    <t>REGISTRO CEDULA PROFESIONAL EN DIRECCION PROFESIONISTA OTRA ENTIDAD FEDERATIVA</t>
  </si>
  <si>
    <t>POR LA EXPEDICIÓN DE CERTIFICADOS DE NO INHABILITACIÓN</t>
  </si>
  <si>
    <t>POR LA EXPED DEL CERTIFICADO DE NO INHABILITACIÓN</t>
  </si>
  <si>
    <t>POR SERVICIOS DE PROTECCIÓN CIVIL</t>
  </si>
  <si>
    <t>POR SERVICIO DE EVALUACION DE PROGRAMAS ESPECIFICAS DE PROTECCIÓN CIVIL</t>
  </si>
  <si>
    <t>SOLICITE SERVICIOS DE SUPERVICIÓN EN LOS EVENTOS</t>
  </si>
  <si>
    <t>POR SERVICIO DE REGISTRO CONSULTORES PROTECCIÓN CIVIL</t>
  </si>
  <si>
    <t>POR RENOVACIÓN  ANUAL DE REGISTRO DE  CONSULTORES PROTECCIÓN CIVIL</t>
  </si>
  <si>
    <t>POR REGISTRO  DE CAPACITADORES DE PROTECCIÓN CIVIL</t>
  </si>
  <si>
    <t>POR LA EXPEDICION DE DICTAMENES DE NO RIESGO</t>
  </si>
  <si>
    <t>POR EXPEDICIÓN DICTAMENES DE FACTIBILIDAD CONSTRUCCION DE GASERAS,  SERVICIO DE GASOLINERAS</t>
  </si>
  <si>
    <t>POR EXPEDICIÓN DICTAMENES U OFICIOS DE FACTIBILIDAD PARA LA CONSTRUCCIÓN  FRACCIONAMIENTOS</t>
  </si>
  <si>
    <t>POR LA INSPECCION REALIZACION DE EVENTOS MASIVOS</t>
  </si>
  <si>
    <t>POR LA ELABORACION DE  ESTUDIOS DE RIESGO MATERIA PROTECCIÓN CIVIL</t>
  </si>
  <si>
    <t>POR RENOVACION DEL REGISTRO CAPACITADORES MATERIA PROTECCIÓN CIVIL</t>
  </si>
  <si>
    <t>POR LA EXPED DE CONSTANCIA DE CUMPLIMIENTO</t>
  </si>
  <si>
    <t>POR SERVICIO DE CAPACITACION EN MATERIA DE PROTECC CIVIL 4 HR</t>
  </si>
  <si>
    <t>POR SERVICIO DE CAPACITACION EN MATERIA DE PROTECCIÓN CIVIL 8 HR</t>
  </si>
  <si>
    <t>POR LA VISITA DE INSPECCIÓN Y VERIFICACIÓN AL ESTABLECIMIENTO</t>
  </si>
  <si>
    <t>POR LA EVALUACIÓN DE SIMULACRO A ESTABLECIMIENTOS</t>
  </si>
  <si>
    <t>POR SERVICIO DE EVALUACION DE PROGRAMA DE PROTECCIÓN CIVIL</t>
  </si>
  <si>
    <t>POR SERVICIOS Y TRÁMITES EN MATERIA DE TRÁNSITO Y MOVILIDAD</t>
  </si>
  <si>
    <t>CERTIFICADO DE NO INFRACCIÓN</t>
  </si>
  <si>
    <t>PERMISO PARA CIRCULAR CON CARGA SOBRESALIENTE</t>
  </si>
  <si>
    <t>PERMISO PARA CIRCULAR CON ADITAMENTOS (POLARIZADO)</t>
  </si>
  <si>
    <t>ESTUDIO PARA DETERMINAR ASCENSO Y DESCENSO ESCOLAR</t>
  </si>
  <si>
    <t>APLICACIÓN DE EXAMEN DE MANEJO PARA CONDUCIR</t>
  </si>
  <si>
    <t>APLICACIÓN EXAMEN MÉDICO OBTENCIÓN LIC DE CONDUCIR</t>
  </si>
  <si>
    <t>POR SERVICIOS DE CATASTRO</t>
  </si>
  <si>
    <t>EXPEDICIÓN DE PLANOS CATASTRALES</t>
  </si>
  <si>
    <t>LEVANTAMIENTOS TOPOGRAFICOS</t>
  </si>
  <si>
    <t>DETERMINACION UBICACION FISICA DE LOS PREDIOS</t>
  </si>
  <si>
    <t>INSPECCIONES OCULARES DE PREDIOS URBANOS Y RÚSTICOS</t>
  </si>
  <si>
    <t>REESTRUCTURACION DE CUENTAS CATASTRALES</t>
  </si>
  <si>
    <t>DESGLOSE DE PREDIOS Y VALUACION CORRESPONDIENTE</t>
  </si>
  <si>
    <t>INSCRIPCION O REGISTRO DE PREDIOS IGNORADOS</t>
  </si>
  <si>
    <t>AUTORIZACION DE PERITOS VALUADORES DE BIENES INMUEBLES</t>
  </si>
  <si>
    <t>CERTIFICACIÓN CATASTRALES</t>
  </si>
  <si>
    <t>POR INFORMACION DE COLINDANTES</t>
  </si>
  <si>
    <t>OTROS SERV DE CATASTRO</t>
  </si>
  <si>
    <t>INFORME DE LA UBICACIÓN DE PREDIOS EN CARTOGRAFÍA</t>
  </si>
  <si>
    <t>EXPEDICIÓN DE DUPLICADOS DE DOCUMENTOS CATASTRALES</t>
  </si>
  <si>
    <t>LEVANTAMIENTO TOPOGRÁFICO CON CURVAS DE NIVEL</t>
  </si>
  <si>
    <t>MODIFICACIÓN DE DATOS ADMINISTRATIVOS CATASTRALES</t>
  </si>
  <si>
    <t>CÉDULA DE ACTUALIZACIÓN DE PREDIOS RÚSTICOS</t>
  </si>
  <si>
    <t>REVISIÓN DE AVISO (TRASLADO DOMINIO PREDIO RÚSTICO)</t>
  </si>
  <si>
    <t>REVISIÓN DE AVISO (TRASLADO DOMINIO PREDIO URBANO)</t>
  </si>
  <si>
    <t>AVISO ACLARATORIO DE PREDIO RÚSTICO O URBANO</t>
  </si>
  <si>
    <t>LEVANTAMIENTO  AEROFOTOGRAMETRICOS Y OTROS SERVICIO</t>
  </si>
  <si>
    <t>AVISO MODIFICACIÓN BIENES INMUEBLES AUTORIZACION DE SENTENCIAS EMITIDO ORDEN JUDICIAL</t>
  </si>
  <si>
    <t>POR LA UBICACIÓN CARTOGRÁFICA CLAVE CATASTRAL</t>
  </si>
  <si>
    <t>UBICACIÓN CARTOGRÁFICA POR CAMBIO DE LOCALIDAD</t>
  </si>
  <si>
    <t>GEORREFERENCIACIÓN DE CROQUIS</t>
  </si>
  <si>
    <t xml:space="preserve">POR SERVICIOS OFICIALES DIVERSOS </t>
  </si>
  <si>
    <t>LEGALIZACION TITULOS, PLANES DE ESTUDIO Y CERTIFICACION</t>
  </si>
  <si>
    <t>CERTIFICACION, REPOSICIONES Y REPRODUCCIONES</t>
  </si>
  <si>
    <t>LEGALIZACION DE PLANES DE ESTUDIO A EXTRANJEROS</t>
  </si>
  <si>
    <t>LEGALIZACION CERTIFICADOS ESTUDIO BOLETAS DE CALIFICACIONES</t>
  </si>
  <si>
    <t>APOSTILLAS DE TITULOS PROFECCIONALES OTROS DOCUMENENTOS</t>
  </si>
  <si>
    <t>APOSTILLAS DE  PLANES DE ESTUDIOS</t>
  </si>
  <si>
    <t>APOSTILLAS DE CERTIFICADOS DE ESTUDIO Y OTROS DOCUMENTOS</t>
  </si>
  <si>
    <t>OTRAS CLASES CERTIFICACIONES A CARGO DE DIFERENTES DEPENDENCIAS</t>
  </si>
  <si>
    <t>REPOSICION DE DOCUMENTOS DE DIVERSAS DEPENDENCIAS</t>
  </si>
  <si>
    <t>SUBSIDIOS DERECHOS PRESTACIÓN DE SERVICIOS</t>
  </si>
  <si>
    <t>SUBSIDIO 10% EN EL PAGO REFRENDO FRACCIÓN II INCISOS A B C D Y E ARTÍCULO 20</t>
  </si>
  <si>
    <t>EXPEDICION LICENCENCIAS SERVICIO TRANSPORTE PUBLICO ART 21, FRACC I, INC D)</t>
  </si>
  <si>
    <t>OTROS DERECHOS ESTATALES Y MUNICIPALES</t>
  </si>
  <si>
    <t>OTROS DERECHOS</t>
  </si>
  <si>
    <t>INSCRIPCION AL PADRON/CONTRATISTAS DE OBRA PUBLICA</t>
  </si>
  <si>
    <t>PERMISO P/ CONSTRUIR ACCESOS CAMINOS Y PUENTES ESTATALES</t>
  </si>
  <si>
    <t>PERMISO P/ CONSTRUIR PARADORES COMUNICACION TERRESTRE</t>
  </si>
  <si>
    <t>PERMISO P/ INSTALAR ANUNCIOS Y SEÑALES PUBLICITARIOS</t>
  </si>
  <si>
    <t>PERMISO P/ CONSTRUIR, MODIFICACION O AMPLIACIÓN OBRAS ASENTADAS</t>
  </si>
  <si>
    <t>CONSTANCIA TITULO DE DOMINIO DELIMITACION Y RECTIFICACIÓN DE MEDIDAS</t>
  </si>
  <si>
    <t>REVISIÓN DE PLANOS P/ PERMISO CONSTRUIR ACCESOS CAMINOS</t>
  </si>
  <si>
    <t>AUTORIZACIÓN CESION DERECHOS PERMISO P/ INSTALACION PARADORES</t>
  </si>
  <si>
    <t>AUTORIZACION P/ CAMBIO LEYENDA O FIGURA EN ANUNCIO</t>
  </si>
  <si>
    <t>DIVERSOS DERECHOS</t>
  </si>
  <si>
    <t>DIVERSOS DERECHOS (EXÁMENES DE CERTIFICACIÓN)</t>
  </si>
  <si>
    <t>ACCESORIOS   DE DERECHOS</t>
  </si>
  <si>
    <t>RECARGOS</t>
  </si>
  <si>
    <t>ACTUALIZACIÓN DERECHOS</t>
  </si>
  <si>
    <t>PRODUCTOS</t>
  </si>
  <si>
    <t>PRODUCTOS DE TIPO CORRIENTE</t>
  </si>
  <si>
    <t>OTROS PRODUCTOS DE TIPO CORRIENTE</t>
  </si>
  <si>
    <t xml:space="preserve">ENAJENACIÓN DE BIENES MUEBLES E INMUEBLES </t>
  </si>
  <si>
    <t>VENTA DE PUBLICACIONES PERIÓDICO OFICIAL Y OTRAS PUBLICACIONES OFICIALES</t>
  </si>
  <si>
    <t>SUMINISTRO DE CALCOMANÍAS U HOLOGRAMAS Y CERTIFICADOS PARA VERIFICACIÓN VEHICULAR DE EMISIÓN DE CONTAMINANTES</t>
  </si>
  <si>
    <t>VENTA DE IMPRESOS Y PAPELES OFICIALES</t>
  </si>
  <si>
    <t>OTROS PRODUCTOS</t>
  </si>
  <si>
    <t>ARRENDAMIENTO Y EXPLOTACION DE BIENES</t>
  </si>
  <si>
    <t>ARRENDAMIENTO DE PATRIMONIO</t>
  </si>
  <si>
    <t>RENDIMIENTOS E INTERESES DE CAPITAL Y VALORES ESTATAL</t>
  </si>
  <si>
    <t>RENDIMIENTOS DE INGRESOS DE FUENTES LOCALES</t>
  </si>
  <si>
    <t>RENDIMIENTOS DE APORTACIONES MUNICIPALES</t>
  </si>
  <si>
    <t>RENDIMIENTOS DE APORTACIÓN DE BENEFICIARIOS</t>
  </si>
  <si>
    <t>RENDIMIENTOS DE INGRESOS LOCALES ETIQUETADOS</t>
  </si>
  <si>
    <t>RENDIMIENTOS OTROS INGRESOS RECAUDADOS ENTES PUB</t>
  </si>
  <si>
    <t>RENDIMIENTOS 3 MILLAR OBRAS, 7 MILLAR ELABORACION/PRY Y 5 MILL INSPECCIÓN/VIGILANCIA</t>
  </si>
  <si>
    <t>RENDIMIENTOS E INTERESES DE CAPITAL Y VALORES FEDERAL</t>
  </si>
  <si>
    <t>RENDIMIENTOS FONDO GENERAL DE PARTICIPACIONES</t>
  </si>
  <si>
    <t>RENDIMIENTOS FONDO DE FOMENTO MUNICIPAL</t>
  </si>
  <si>
    <t>RENDIMIENTOS INCENTIVOS DE COORDINACIÓN</t>
  </si>
  <si>
    <t>RENDIMIENTOS FONDO APORTACIONES FORTALECIMIENTO ENTIDES FEDERATIVAS</t>
  </si>
  <si>
    <t>RENDIMIENTOS FINANCIAMIENTO Y/O EMPRÉSTITO</t>
  </si>
  <si>
    <t>RENDIMIENTOS EMPRÉSTITO CORTO PLAZO 1,150 MDP</t>
  </si>
  <si>
    <t>APROVECHAMIENTOS</t>
  </si>
  <si>
    <t>MULTAS</t>
  </si>
  <si>
    <t xml:space="preserve">MULTAS POR INFRACCIONES SEÑALADAS EN LA LEY DE TRÁNSITO Y VIALIDAD DEL ESTADO DE MICHOACÁN DE OCAMPO Y SU REGLAMENTO </t>
  </si>
  <si>
    <t xml:space="preserve">MULTAS POR INFRACCIONES SEÑALADAS EN LA LEY DE COMUNICACIONES Y TRANSPORTES DEL ESTADO Y SU REGLAMENTO </t>
  </si>
  <si>
    <t>MULTAS POR INFRACCIONES A OTRAS DISPOSICIONES ESTATALES FISCALES Y NO FISCALES</t>
  </si>
  <si>
    <t xml:space="preserve">INDEMNIZACIONES </t>
  </si>
  <si>
    <t xml:space="preserve">INDEMNIZACIONES DE CHEQUES DEVUELTOS POR INSTITUCIONES BANCARIAS </t>
  </si>
  <si>
    <t>FIANZAS EFECTIVAS A FAVOR DEL ERARIO</t>
  </si>
  <si>
    <t>REINTEGROS</t>
  </si>
  <si>
    <t xml:space="preserve">REINTEGROS POR RESPONSABILIDADES </t>
  </si>
  <si>
    <t xml:space="preserve">RETRIBUCIÓN SANTANDER </t>
  </si>
  <si>
    <t>OTROS APROVECHAMIENTOS</t>
  </si>
  <si>
    <t xml:space="preserve">INCENTIVOS POR ADMINISTRACIÓN DE IMPUESTOS MUNICIPALES COORDINADOS </t>
  </si>
  <si>
    <t>RECUPERACIÓN PRIMAS DE SEGURO SINIESTROS DE VEHÍCULOS</t>
  </si>
  <si>
    <t>ARRENDAMIENTO Y EXPLOTACION DE BIENES MUEBLES</t>
  </si>
  <si>
    <t>BECAS TERNIUM 2023</t>
  </si>
  <si>
    <t>ARRENDAMIENTO DEL FESTIVAL DE MICHOACÁN 2024</t>
  </si>
  <si>
    <t>DONATIVOS, SUBSIDIOS E INDEMNIZACIONES</t>
  </si>
  <si>
    <t>RECUPERACIÓN DE COSTOS DE BASES Y LICITACIONES</t>
  </si>
  <si>
    <t>RECUPERACIÓN DE COSTOS DE CONCURSOS DE OBRAS</t>
  </si>
  <si>
    <t xml:space="preserve"> INTERVENCIÓN DE ESPECTÁCULOS PÚBLICOS</t>
  </si>
  <si>
    <t>CUOTAS DE RECUPERACIÓN CENTROS DE COMERCIALIZACIÓN</t>
  </si>
  <si>
    <t>INSCRIPCIONES A TALLERES CULTURALES EN LA CASA DE CULTURA</t>
  </si>
  <si>
    <t>ACTUALIZACIÓN CONSTANCIA PADRÓN PROV RES EXTERIOR</t>
  </si>
  <si>
    <t>VENTA DE ENERGIA ELECTRICA</t>
  </si>
  <si>
    <t>INGRESOS PROPIOS RECAUDADOS POR LAS DEPENDENCIAS</t>
  </si>
  <si>
    <t>ING PROPIOS SECRETARIA DE SEGURIDAD PUBLICA</t>
  </si>
  <si>
    <t>VIVEROS FRUTICOLAS (SADER)</t>
  </si>
  <si>
    <t>COPIA SIMPLE</t>
  </si>
  <si>
    <t>COPIA CERTIFICADA</t>
  </si>
  <si>
    <t>CUOTA POR ADJUDICACION DIRECTA</t>
  </si>
  <si>
    <t>FIDEICOMISO  DE IMPULSO Y DESARROLLO PARA EL ESTADO</t>
  </si>
  <si>
    <t>APROVECHAMIENTOS PATRIMONIALES</t>
  </si>
  <si>
    <t>RECUPERACIÓN DE PATRIMONIO FIDEICOMITIDO POR LIQUIDACIÓN DE FIDEICOMISOS</t>
  </si>
  <si>
    <t xml:space="preserve">ACCESORIOS DE APROVECHAMIENTOS </t>
  </si>
  <si>
    <t>RECARGOS DE APROVECHAMIENTOS</t>
  </si>
  <si>
    <t>PARTICIPACIONES, APORTACIONES, CONVENIOS, INCENTIVOS</t>
  </si>
  <si>
    <t>PARTICIPACIONES Y OTRAS PARTICIPACIONES</t>
  </si>
  <si>
    <t>PARTICIPACIONES EN RECURSOS FEDERALES</t>
  </si>
  <si>
    <t xml:space="preserve">FONDO GENERAL DE PARTICIPACIONES </t>
  </si>
  <si>
    <t xml:space="preserve">FONDO DE FOMENTO MUNICIPAL </t>
  </si>
  <si>
    <t>PARTICIPACIÓN DEL 100% DEL IMPUESTO SOBRE LA RENTA PAGADO A LA SHCP, CONFORME A LO DISPUESTO POR EL ARTÍCULO 3-B DE LA LEY DE COORDINACIÓN FISCAL</t>
  </si>
  <si>
    <t xml:space="preserve">FONDO DE COMPENSACIÓN POR INCREMENTO EN EXENCIÓN DEL IMPUESTO SOBRE AUTOMÓVILES NUEVOS </t>
  </si>
  <si>
    <t xml:space="preserve">IMPUESTO ESPECIAL SOBRE PRODUCCIÓN Y SERVICIOS </t>
  </si>
  <si>
    <t xml:space="preserve">INCENTIVOS POR LA ADMINISTRACIÓN DEL IMPUESTO SOBRE AUTOMÓVILES NUEVOS </t>
  </si>
  <si>
    <t xml:space="preserve">FONDO DE FISCALIZACIÓN Y RECAUDACIÓN </t>
  </si>
  <si>
    <t>IMPUESTO ESPECIAL SOBRE PRODUCCIÓN Y SERVICIOS SOBRE LA VENTA DE GASOLINAS Y DIÉSEL</t>
  </si>
  <si>
    <t>OTRAS PARTICIPACIONES</t>
  </si>
  <si>
    <t xml:space="preserve">DERECHOS DE PEAJE  (CAPUFE) </t>
  </si>
  <si>
    <t>APORTACIONES</t>
  </si>
  <si>
    <t xml:space="preserve">PARA LA NÓMINA EDUCATIVA Y GASTO OPERATIVO </t>
  </si>
  <si>
    <t>SERVICIOS PERSONALES</t>
  </si>
  <si>
    <t>OTROS GASTOS CORRIENTES</t>
  </si>
  <si>
    <t>GASTOS DE OPERACIÓN</t>
  </si>
  <si>
    <t>PARA LOS SERVICIOS DE SALUD</t>
  </si>
  <si>
    <t>FONDO DE APORTACIONES PARA LOS SERVICIOS DE SALUD  (FASSA)</t>
  </si>
  <si>
    <t>PARA LA INFRAESTRUCTURA SOCIAL MUNICIPAL</t>
  </si>
  <si>
    <t xml:space="preserve">PARA LA INFRAESTRUCTURA SOCIAL ESTATAL </t>
  </si>
  <si>
    <t xml:space="preserve">FONDO DE APORTACIONES PARA EL FORTALECIMIENTO DE LOS MUNICIPIOS Y DE LAS DEMARCACIONES TERRITORIALES DEL DISTRITO FEDERAL  </t>
  </si>
  <si>
    <t>DE APORTACIONES MÚLTIPLES</t>
  </si>
  <si>
    <t>PARA ALIMENTACIÓN Y ASISTENCIA SOCIAL</t>
  </si>
  <si>
    <t>PARA INFRAESTRUCTURA DE EDUCACIÓN BÁSICA</t>
  </si>
  <si>
    <t>PARA INFRAESTRUCTURA DE EDUCACIÓN MEDIA SUPERIOR</t>
  </si>
  <si>
    <t>PARA INFRAESTRUCTURA DE EDUCACIÓN SUPERIOR</t>
  </si>
  <si>
    <t xml:space="preserve">REMANENTES FONDO DE APORTACIONES MULTIPLES </t>
  </si>
  <si>
    <t>APORTACIONES FEDERALES PARA EDUCACIÓN TECNOLÓGICA Y DE ADULTOS</t>
  </si>
  <si>
    <t>EDUCACIÓN TECNOLÓGICA</t>
  </si>
  <si>
    <t>APORTACIONES DE FORTALECIMIENTO</t>
  </si>
  <si>
    <t>FONDO DE APORTACIONES PARA LA SEGURIDAD PÚBLICA DE LOS ESTADOS Y DEL DF (FASP)</t>
  </si>
  <si>
    <t>FONDO DE APORTACIONES PARA EL FORTALECIMIENTO DE LAS ENTIDADES FEDERATIVAS  (FAFEF)</t>
  </si>
  <si>
    <t>CONVENIOS</t>
  </si>
  <si>
    <t>TRANSFERENCIAS FEDERALES POR CONVENIO EN MATERIA DE EDUCACION</t>
  </si>
  <si>
    <t>COLEGIO DE BACHILLERES DEL ESTADO DE MICHOACÁN</t>
  </si>
  <si>
    <t>COLEGIO DE ESTUDIOS CIENTÍFICOS Y TECNOLÓGICOS DEL ESTADO DE MICHOACÁN</t>
  </si>
  <si>
    <t>INSTITUTO DE CAPACITACIÓN PARA EL TRABAJO DEL ESTADO DE MICHOACÁN</t>
  </si>
  <si>
    <t xml:space="preserve">UNIVERSIDAD DE LA CIÉNEGA DEL ESTADO DE MICHOACÁN </t>
  </si>
  <si>
    <t>UNIVERSIDAD INTERCULTURAL INDÍGENA DEL ESTADO DE MICHOACÁN</t>
  </si>
  <si>
    <t>UNIVERSIDAD MICHOACANA DE SAN NICOLÁS DE HIDALGO (SUBSIDIO FEDERAL)</t>
  </si>
  <si>
    <t>UNIVERSIDAD POLITÉCNICA DE URUAPAN</t>
  </si>
  <si>
    <t>UNIVERSIDAD TECNOLÓGICA DE MORELIA</t>
  </si>
  <si>
    <t>APOYO FINANCIERO TELEBACHILLERATO COMUNITARIO</t>
  </si>
  <si>
    <t>UNIVERSIDAD POLITÉCNICA DE LÁZARO CÁRDENAS</t>
  </si>
  <si>
    <t>UNIVERSIDAD TECNOLÓGICA DE ORIENTE</t>
  </si>
  <si>
    <t>UNIVERSIDAD INTERCULT TECNOLOGICA Y POLITEC AQUILA</t>
  </si>
  <si>
    <t>APY FINAN EXT NO REG U080 QNA 04 A LA 24</t>
  </si>
  <si>
    <t>TRANSFERENCIAS FEDERALES POR CONVENIO EN MATERIA DE SALUD</t>
  </si>
  <si>
    <t>PROGRAMA IMSS BIENESTAR PRESTACIÓN GRATUITA</t>
  </si>
  <si>
    <t>TRANSFERENCIAS FEDERALES POR CONVENIO EN MATERIA HIDRÁULICA</t>
  </si>
  <si>
    <t>PROAGUA</t>
  </si>
  <si>
    <t>TRANSFERENCIAS FEDERALES POR CONVENIO EN MATERIA DE DESARROLLO URBANO</t>
  </si>
  <si>
    <t>PROGRAMA NACIONAL RECONSTRUCCION TEMPLO NTRA SRA DE LA ASUNCION</t>
  </si>
  <si>
    <t>CONSERV TORRE TEMPLO DE CAPUCHINAS CENTRO MORELIA</t>
  </si>
  <si>
    <t>TRANSFERENCIAS FEDERALES POR CONVENIO EN MATERIA ATENCIÓN</t>
  </si>
  <si>
    <t>COMISION DE BUSQUEDA DE PERSONAS DEL ESTADO DE MICHOACAN</t>
  </si>
  <si>
    <t>TRANSFERENCIAS FEDERALES POR CONVENIO EN MATERIA DE SEGURIDAD PUBLICA</t>
  </si>
  <si>
    <t xml:space="preserve">FONDO PARA EL FORTALECIMIENTO DE LAS INSTITUCIONES DE SEGURIDAD PUBLICA (FOFISP) </t>
  </si>
  <si>
    <t>TRANSFERENCIAS FEDERALES POR CONVENIO EN MATERIA DE DESARROLLO DE REGION</t>
  </si>
  <si>
    <t>APOYO A INSTITUCIONES ESTATALES DE CULTURA</t>
  </si>
  <si>
    <t>TRANSFERENCIAS FEDERALES POR CONVENIO EN MATERIA DE ARMONIZACION</t>
  </si>
  <si>
    <t xml:space="preserve"> ARMONIZACION CONTABLE</t>
  </si>
  <si>
    <t>TRANSFERENCIAS FEDERALES POR CONVENIO EN MATERIA DE DIVERSA MATERIA</t>
  </si>
  <si>
    <t>PROG NACIONAL FORESTAL (CONAFOR)</t>
  </si>
  <si>
    <t>REG VEHIC USADOS  PROCEDENCIA EXTRANJERA 2022</t>
  </si>
  <si>
    <t xml:space="preserve">INCENTIVOS DERIVADOS DE LA COLABORACIÓN FISCAL </t>
  </si>
  <si>
    <t>INCENTIVO DE CINCO AL MILLAR</t>
  </si>
  <si>
    <t>INCENTIVOS POR LA ADMINISTRACIÓN ISR POR ENAJENACIÓN DE INMUEBLES</t>
  </si>
  <si>
    <t>ISR ENAJENACIÓN TERRENOS Y CONSTITUCIÓN ARTICULO 126</t>
  </si>
  <si>
    <t>INCENTIVOS POR LA ADMINISTRACIÓN DE MULTAS FEDERALES NO FISCAL</t>
  </si>
  <si>
    <t>INCENTIVOS POR LA ADMINSTRACION ZONA FEDERAL MARÍTIMO TERRESTRE</t>
  </si>
  <si>
    <t>INCENTIVOS POR COMPENSACIÓN REPECOS Y RÉGIMEN INTERMEDIOS</t>
  </si>
  <si>
    <t>INCENTIVOS POR ACTOS DE FISCALIZACIÓN CONCURRENTE DE  CONTRIBUCIONES IVA</t>
  </si>
  <si>
    <t>INCENTIVOS POR ACTOS DE FISCALIZACIÓN CONCURRENTE CONTRIBUCIONES ISR</t>
  </si>
  <si>
    <t>INCENTIVOS POR VIGILANCIA DEL CUMPLIMIENTO OBLIGACIONES FISCALES IEPS</t>
  </si>
  <si>
    <t>INCENTIVOS POR ACTOS DE FISCALIZACIÓN CONCURRENTE IVA</t>
  </si>
  <si>
    <t>INCENTIVOS POR ACTOS DE FISCALIZACIÓN CONCURRENTE ISR</t>
  </si>
  <si>
    <t>INCENTIVOS POR ACTOS DE FISCALIZACIÓN CONCURRENTE IEPS</t>
  </si>
  <si>
    <t>INCENTIVOS POR ACTOS DE FISCALIZACIÓN CUMPLIMIENTO DE  OBLIGACIONES ADUANERAS</t>
  </si>
  <si>
    <t>INCENTIVOS POR CRÉDITOS FISCALES DE LA FEDERACIÓN</t>
  </si>
  <si>
    <t>INCENTIVOS POR USAR MEDIOS ELECTRÓNICOS DE PAGO</t>
  </si>
  <si>
    <t>OTROS INGRESOS Y BENEFICIOS VARIOS</t>
  </si>
  <si>
    <t>REDONDEO DE INGRESOS</t>
  </si>
  <si>
    <t>ENDEUDAMIENTO INTERNO</t>
  </si>
  <si>
    <t>REFINANCIAMIENTO Y/O EMPRÉSTITO</t>
  </si>
  <si>
    <t xml:space="preserve">INCENTIVOS POR MULTAS FISCALES FEDERALES </t>
  </si>
  <si>
    <t>APORTACIONES PARA MUNICIPIOS</t>
  </si>
  <si>
    <t>APORTACIONES PARA LA INFRESTRUCTURA SOCIAL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</si>
</sst>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top"/>
    </xf>
    <xf numFmtId="43" fontId="4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5" fillId="4" borderId="4" xfId="0" applyFont="1" applyFill="1" applyBorder="1" applyAlignment="1">
      <alignment vertical="center" wrapText="1"/>
    </xf>
    <xf numFmtId="43" fontId="5" fillId="4" borderId="4" xfId="1" applyFont="1" applyFill="1" applyBorder="1" applyAlignment="1">
      <alignment vertical="center"/>
    </xf>
    <xf numFmtId="43" fontId="7" fillId="0" borderId="0" xfId="0" applyNumberFormat="1" applyFont="1" applyAlignment="1">
      <alignment vertical="top"/>
    </xf>
    <xf numFmtId="43" fontId="5" fillId="5" borderId="4" xfId="1" applyFont="1" applyFill="1" applyBorder="1" applyAlignment="1">
      <alignment vertical="center"/>
    </xf>
    <xf numFmtId="2" fontId="5" fillId="4" borderId="4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3" fontId="8" fillId="0" borderId="4" xfId="1" applyFont="1" applyFill="1" applyBorder="1" applyAlignment="1">
      <alignment vertical="center"/>
    </xf>
    <xf numFmtId="2" fontId="4" fillId="0" borderId="4" xfId="0" applyNumberFormat="1" applyFont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43" fontId="2" fillId="0" borderId="0" xfId="0" applyNumberFormat="1" applyFont="1" applyAlignment="1">
      <alignment vertical="top"/>
    </xf>
    <xf numFmtId="0" fontId="9" fillId="6" borderId="4" xfId="0" applyFont="1" applyFill="1" applyBorder="1" applyAlignment="1">
      <alignment vertical="center" wrapText="1"/>
    </xf>
    <xf numFmtId="43" fontId="5" fillId="4" borderId="5" xfId="1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2" fontId="5" fillId="4" borderId="5" xfId="1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2" fontId="8" fillId="0" borderId="4" xfId="1" applyNumberFormat="1" applyFont="1" applyFill="1" applyBorder="1" applyAlignment="1">
      <alignment vertical="center"/>
    </xf>
    <xf numFmtId="2" fontId="4" fillId="0" borderId="4" xfId="1" applyNumberFormat="1" applyFont="1" applyFill="1" applyBorder="1" applyAlignment="1">
      <alignment vertical="center"/>
    </xf>
    <xf numFmtId="0" fontId="9" fillId="6" borderId="6" xfId="0" applyFont="1" applyFill="1" applyBorder="1" applyAlignment="1">
      <alignment vertical="center" wrapText="1"/>
    </xf>
    <xf numFmtId="43" fontId="4" fillId="0" borderId="4" xfId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164" fontId="8" fillId="0" borderId="4" xfId="1" applyNumberFormat="1" applyFont="1" applyFill="1" applyBorder="1" applyAlignment="1">
      <alignment vertical="center"/>
    </xf>
    <xf numFmtId="43" fontId="8" fillId="0" borderId="5" xfId="1" applyFont="1" applyFill="1" applyBorder="1" applyAlignment="1">
      <alignment vertical="center"/>
    </xf>
    <xf numFmtId="0" fontId="6" fillId="0" borderId="0" xfId="0" applyFont="1" applyAlignment="1">
      <alignment vertical="top"/>
    </xf>
    <xf numFmtId="43" fontId="5" fillId="5" borderId="5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/>
    </xf>
    <xf numFmtId="0" fontId="4" fillId="0" borderId="0" xfId="0" applyFont="1" applyAlignment="1">
      <alignment vertical="top"/>
    </xf>
    <xf numFmtId="2" fontId="4" fillId="0" borderId="5" xfId="0" applyNumberFormat="1" applyFont="1" applyBorder="1" applyAlignment="1">
      <alignment vertical="center"/>
    </xf>
    <xf numFmtId="43" fontId="4" fillId="0" borderId="5" xfId="1" applyFont="1" applyFill="1" applyBorder="1" applyAlignment="1">
      <alignment vertical="center"/>
    </xf>
    <xf numFmtId="43" fontId="10" fillId="0" borderId="5" xfId="1" applyFont="1" applyFill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2" fontId="8" fillId="0" borderId="5" xfId="1" applyNumberFormat="1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2" fontId="5" fillId="7" borderId="4" xfId="1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top"/>
    </xf>
    <xf numFmtId="43" fontId="2" fillId="0" borderId="0" xfId="1" applyFont="1" applyAlignment="1">
      <alignment vertical="top"/>
    </xf>
    <xf numFmtId="9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43" fontId="5" fillId="3" borderId="1" xfId="0" applyNumberFormat="1" applyFont="1" applyFill="1" applyBorder="1" applyAlignment="1">
      <alignment horizontal="center" vertical="center" wrapText="1"/>
    </xf>
    <xf numFmtId="43" fontId="5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3" fontId="5" fillId="3" borderId="3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15240</xdr:rowOff>
    </xdr:from>
    <xdr:to>
      <xdr:col>1</xdr:col>
      <xdr:colOff>681123</xdr:colOff>
      <xdr:row>4</xdr:row>
      <xdr:rowOff>23121</xdr:rowOff>
    </xdr:to>
    <xdr:pic>
      <xdr:nvPicPr>
        <xdr:cNvPr id="2" name="Picture 1025" descr=" ">
          <a:extLst>
            <a:ext uri="{FF2B5EF4-FFF2-40B4-BE49-F238E27FC236}">
              <a16:creationId xmlns:a16="http://schemas.microsoft.com/office/drawing/2014/main" id="{12427A14-B465-449D-8485-5B69D0A045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19150" y="15240"/>
          <a:ext cx="604923" cy="693681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Relationship Id="rId1" Type="http://schemas.openxmlformats.org/officeDocument/2006/relationships/externalLinkPath" Target="file:///C:\personal\alejandra_lara_sfa_michoacan_gob_mx\Documents\Documentos%20-%20copia\LEY%20DE%20INGRESOS%202025\TARIFAS%202025%20SECMA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alejandra_lara_sfa_michoacan_gob_mx/Documents/Documentos%20-%20copia/LEY%20DE%20INGRESOS%202025/TARIFAS%202025%20SECMA.xlsx" TargetMode="External"/><Relationship Id="rId2" Type="http://schemas.openxmlformats.org/officeDocument/2006/relationships/externalLinkPath" Target="https://sfamich-my.sharepoint.com/personal/alejandra_lara_sfa_michoacan_gob_mx/Documents/Documentos%20-%20copia/LEY%20DE%20INGRESOS%202025/TARIFAS%202025%20SECMA.xlsx" TargetMode="External"/><Relationship Id="rId1" Type="http://schemas.openxmlformats.org/officeDocument/2006/relationships/externalLinkPath" Target="/personal/alejandra_lara_sfa_michoacan_gob_mx/Documents/Documentos%20-%20copia/LEY%20DE%20INGRESOS%202025/TARIFAS%202025%20SECM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equipo2/Desktop/EJERCICIO%202024/COORDINACI&#211;N%20%20FISCAL%20%202024/ESTIMADO-REAL%202024/COORDINACI&#211;N%20FISCAL%20ESTIMADOS%202024/Anexo%20VI.%20Calendario%20base%20mensual%202024%20(16)%20AGOSTO%20sep%2011.xlsx" TargetMode="External"/><Relationship Id="rId1" Type="http://schemas.openxmlformats.org/officeDocument/2006/relationships/externalLinkPath" Target="/Users/equipo2/Desktop/EJERCICIO%202024/COORDINACI&#211;N%20%20FISCAL%20%202024/ESTIMADO-REAL%202024/COORDINACI&#211;N%20FISCAL%20ESTIMADOS%202024/Anexo%20VI.%20Calendario%20base%20mensual%202024%20(16)%20AGOSTO%20sep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MBIENTAL"/>
      <sheetName val="VERIFICACIÓN"/>
      <sheetName val="HISTÓRICO"/>
      <sheetName val="EST-REC"/>
      <sheetName val="NUEVOS"/>
    </sheetNames>
    <sheetDataSet>
      <sheetData sheetId="0"/>
      <sheetData sheetId="1" refreshError="1"/>
      <sheetData sheetId="2">
        <row r="2">
          <cell r="E2">
            <v>2018</v>
          </cell>
          <cell r="K2">
            <v>2019</v>
          </cell>
          <cell r="W2">
            <v>2020</v>
          </cell>
          <cell r="AI2">
            <v>2021</v>
          </cell>
          <cell r="AU2">
            <v>2022</v>
          </cell>
          <cell r="BG2">
            <v>2023</v>
          </cell>
          <cell r="BS2">
            <v>2024</v>
          </cell>
        </row>
        <row r="3">
          <cell r="A3" t="str">
            <v>Tipo de ingreso</v>
          </cell>
          <cell r="B3" t="str">
            <v>Cuenta de mayor2</v>
          </cell>
          <cell r="C3" t="str">
            <v>Denominación5</v>
          </cell>
          <cell r="D3" t="str">
            <v>Denominación tipo ingreso</v>
          </cell>
          <cell r="E3" t="str">
            <v>julio</v>
          </cell>
          <cell r="F3" t="str">
            <v>agosto</v>
          </cell>
          <cell r="G3" t="str">
            <v>septiembre</v>
          </cell>
          <cell r="H3" t="str">
            <v>octubre</v>
          </cell>
          <cell r="I3" t="str">
            <v>noviembre</v>
          </cell>
          <cell r="J3" t="str">
            <v>diciembre</v>
          </cell>
          <cell r="K3" t="str">
            <v>enero</v>
          </cell>
          <cell r="L3" t="str">
            <v>febrero</v>
          </cell>
          <cell r="M3" t="str">
            <v>marzo</v>
          </cell>
          <cell r="N3" t="str">
            <v>abril</v>
          </cell>
          <cell r="O3" t="str">
            <v>mayo</v>
          </cell>
          <cell r="P3" t="str">
            <v>junio</v>
          </cell>
          <cell r="Q3" t="str">
            <v>julio</v>
          </cell>
          <cell r="R3" t="str">
            <v>agosto</v>
          </cell>
          <cell r="S3" t="str">
            <v>septiembre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enero</v>
          </cell>
          <cell r="X3" t="str">
            <v>febrero</v>
          </cell>
          <cell r="Y3" t="str">
            <v>marzo</v>
          </cell>
          <cell r="Z3" t="str">
            <v>abril</v>
          </cell>
          <cell r="AA3" t="str">
            <v>mayo</v>
          </cell>
          <cell r="AB3" t="str">
            <v>junio</v>
          </cell>
          <cell r="AC3" t="str">
            <v>julio</v>
          </cell>
          <cell r="AD3" t="str">
            <v>agosto</v>
          </cell>
          <cell r="AE3" t="str">
            <v>septiembre</v>
          </cell>
          <cell r="AF3" t="str">
            <v>octubre</v>
          </cell>
          <cell r="AG3" t="str">
            <v>noviembre</v>
          </cell>
          <cell r="AH3" t="str">
            <v>diciembre</v>
          </cell>
          <cell r="AI3" t="str">
            <v>enero</v>
          </cell>
          <cell r="AJ3" t="str">
            <v>febrero</v>
          </cell>
          <cell r="AK3" t="str">
            <v>marzo</v>
          </cell>
          <cell r="AL3" t="str">
            <v>abril</v>
          </cell>
          <cell r="AM3" t="str">
            <v>mayo</v>
          </cell>
          <cell r="AN3" t="str">
            <v>junio</v>
          </cell>
          <cell r="AO3" t="str">
            <v>julio</v>
          </cell>
          <cell r="AP3" t="str">
            <v>agosto</v>
          </cell>
          <cell r="AQ3" t="str">
            <v>septiembre</v>
          </cell>
          <cell r="AR3" t="str">
            <v>octubre</v>
          </cell>
          <cell r="AS3" t="str">
            <v>noviembre</v>
          </cell>
          <cell r="AT3" t="str">
            <v>diciembre</v>
          </cell>
          <cell r="AU3" t="str">
            <v>enero</v>
          </cell>
          <cell r="AV3" t="str">
            <v>febrero</v>
          </cell>
          <cell r="AW3" t="str">
            <v>marzo</v>
          </cell>
          <cell r="AX3" t="str">
            <v>abril</v>
          </cell>
          <cell r="AY3" t="str">
            <v>mayo</v>
          </cell>
          <cell r="AZ3" t="str">
            <v>junio</v>
          </cell>
          <cell r="BA3" t="str">
            <v>julio</v>
          </cell>
          <cell r="BB3" t="str">
            <v>agosto</v>
          </cell>
          <cell r="BC3" t="str">
            <v>septiembre</v>
          </cell>
          <cell r="BD3" t="str">
            <v>octubre</v>
          </cell>
          <cell r="BE3" t="str">
            <v>noviembre</v>
          </cell>
          <cell r="BF3" t="str">
            <v>diciembre</v>
          </cell>
          <cell r="BG3" t="str">
            <v>enero</v>
          </cell>
          <cell r="BH3" t="str">
            <v>febrero</v>
          </cell>
          <cell r="BI3" t="str">
            <v>marzo</v>
          </cell>
          <cell r="BJ3" t="str">
            <v>abril</v>
          </cell>
          <cell r="BK3" t="str">
            <v>mayo</v>
          </cell>
          <cell r="BL3" t="str">
            <v>junio</v>
          </cell>
          <cell r="BM3" t="str">
            <v>julio</v>
          </cell>
          <cell r="BN3" t="str">
            <v>agosto</v>
          </cell>
          <cell r="BO3" t="str">
            <v>septiembre</v>
          </cell>
          <cell r="BP3" t="str">
            <v>octubre</v>
          </cell>
          <cell r="BQ3" t="str">
            <v>noviembre</v>
          </cell>
          <cell r="BR3" t="str">
            <v>diciembre</v>
          </cell>
          <cell r="BS3" t="str">
            <v>enero</v>
          </cell>
          <cell r="BT3" t="str">
            <v>febrero</v>
          </cell>
          <cell r="BU3" t="str">
            <v>marzo</v>
          </cell>
          <cell r="BV3" t="str">
            <v>abril</v>
          </cell>
          <cell r="BW3" t="str">
            <v>mayo</v>
          </cell>
          <cell r="BX3" t="str">
            <v>junio</v>
          </cell>
        </row>
        <row r="4">
          <cell r="A4" t="str">
            <v>D749</v>
          </cell>
          <cell r="B4" t="str">
            <v>4143010101</v>
          </cell>
          <cell r="C4" t="str">
            <v>DICTAMENES DE USO DEL SUELO</v>
          </cell>
          <cell r="D4" t="str">
            <v>DICTAMENES DE USO DEL SUELO</v>
          </cell>
          <cell r="F4">
            <v>1</v>
          </cell>
          <cell r="G4">
            <v>2</v>
          </cell>
          <cell r="H4">
            <v>2</v>
          </cell>
          <cell r="L4">
            <v>1</v>
          </cell>
          <cell r="R4">
            <v>1</v>
          </cell>
          <cell r="AO4">
            <v>1</v>
          </cell>
          <cell r="BP4">
            <v>1</v>
          </cell>
        </row>
        <row r="5">
          <cell r="A5" t="str">
            <v>D750</v>
          </cell>
          <cell r="B5" t="str">
            <v>4143010102</v>
          </cell>
          <cell r="C5" t="str">
            <v>AUTORIZACION DE FRACCIONAMIENTOS, CONDOMINIOS</v>
          </cell>
          <cell r="D5" t="str">
            <v>AUTORIZ.FRACCIONAM.CONDOMI</v>
          </cell>
          <cell r="J5">
            <v>1</v>
          </cell>
          <cell r="V5">
            <v>1</v>
          </cell>
          <cell r="AZ5">
            <v>1</v>
          </cell>
          <cell r="BS5">
            <v>1</v>
          </cell>
        </row>
        <row r="6">
          <cell r="A6" t="str">
            <v>D370</v>
          </cell>
          <cell r="B6" t="str">
            <v>4143010103</v>
          </cell>
          <cell r="C6" t="str">
            <v>OTROS SERV URBANISTICOS Y DE ASENTAMIENTO HUMANO</v>
          </cell>
          <cell r="D6" t="str">
            <v>Enajenacion</v>
          </cell>
          <cell r="E6">
            <v>1</v>
          </cell>
        </row>
        <row r="7">
          <cell r="A7" t="str">
            <v>D371</v>
          </cell>
          <cell r="D7" t="str">
            <v>SER URB DUPL SIM DOC OFI P/PÁG</v>
          </cell>
          <cell r="U7">
            <v>1</v>
          </cell>
          <cell r="AV7">
            <v>1</v>
          </cell>
          <cell r="BB7">
            <v>2</v>
          </cell>
          <cell r="BM7">
            <v>1</v>
          </cell>
          <cell r="BP7">
            <v>1</v>
          </cell>
          <cell r="BT7">
            <v>2</v>
          </cell>
          <cell r="BV7">
            <v>1</v>
          </cell>
        </row>
        <row r="8">
          <cell r="A8" t="str">
            <v>D372</v>
          </cell>
          <cell r="D8" t="str">
            <v>SERV URB COP CERT EXP P/PAG</v>
          </cell>
          <cell r="E8">
            <v>1</v>
          </cell>
          <cell r="AB8">
            <v>1</v>
          </cell>
          <cell r="BB8">
            <v>1</v>
          </cell>
          <cell r="BD8">
            <v>1</v>
          </cell>
          <cell r="BS8">
            <v>2</v>
          </cell>
          <cell r="BW8">
            <v>1</v>
          </cell>
          <cell r="BX8">
            <v>1</v>
          </cell>
        </row>
        <row r="9">
          <cell r="A9" t="str">
            <v>D373</v>
          </cell>
          <cell r="D9" t="str">
            <v>URBA HELIOG CER SIMP P DM CUAD</v>
          </cell>
          <cell r="E9">
            <v>3</v>
          </cell>
          <cell r="W9">
            <v>3</v>
          </cell>
          <cell r="BQ9">
            <v>2</v>
          </cell>
        </row>
        <row r="10">
          <cell r="A10" t="str">
            <v>VH08</v>
          </cell>
          <cell r="D10" t="str">
            <v>URBA HELIOG CERT PLA P DM CUAD</v>
          </cell>
          <cell r="BK10">
            <v>1</v>
          </cell>
        </row>
        <row r="11">
          <cell r="A11" t="str">
            <v>D751</v>
          </cell>
          <cell r="B11" t="str">
            <v>4143010104</v>
          </cell>
          <cell r="C11" t="str">
            <v>RECTIFICACION DE AUTORIZACIONES</v>
          </cell>
          <cell r="D11" t="str">
            <v>RECTIFICACION DE AUTORIZACIONE</v>
          </cell>
          <cell r="E11">
            <v>6</v>
          </cell>
          <cell r="F11">
            <v>3</v>
          </cell>
          <cell r="G11">
            <v>4</v>
          </cell>
          <cell r="H11">
            <v>2</v>
          </cell>
          <cell r="I11">
            <v>8</v>
          </cell>
          <cell r="J11">
            <v>5</v>
          </cell>
          <cell r="K11">
            <v>1</v>
          </cell>
          <cell r="L11">
            <v>11</v>
          </cell>
          <cell r="M11">
            <v>3</v>
          </cell>
          <cell r="N11">
            <v>3</v>
          </cell>
          <cell r="O11">
            <v>6</v>
          </cell>
          <cell r="P11">
            <v>5</v>
          </cell>
          <cell r="Q11">
            <v>13</v>
          </cell>
          <cell r="R11">
            <v>9</v>
          </cell>
          <cell r="S11">
            <v>7</v>
          </cell>
          <cell r="T11">
            <v>5</v>
          </cell>
          <cell r="U11">
            <v>8</v>
          </cell>
          <cell r="V11">
            <v>3</v>
          </cell>
          <cell r="W11">
            <v>3</v>
          </cell>
          <cell r="X11">
            <v>4</v>
          </cell>
          <cell r="Y11">
            <v>5</v>
          </cell>
          <cell r="AB11">
            <v>1</v>
          </cell>
          <cell r="AD11">
            <v>1</v>
          </cell>
          <cell r="AE11">
            <v>9</v>
          </cell>
          <cell r="AF11">
            <v>5</v>
          </cell>
          <cell r="AG11">
            <v>3</v>
          </cell>
          <cell r="AH11">
            <v>3</v>
          </cell>
          <cell r="AI11">
            <v>1</v>
          </cell>
          <cell r="AJ11">
            <v>1</v>
          </cell>
          <cell r="AK11">
            <v>6</v>
          </cell>
          <cell r="AL11">
            <v>6</v>
          </cell>
          <cell r="AM11">
            <v>8</v>
          </cell>
          <cell r="AN11">
            <v>5</v>
          </cell>
          <cell r="AO11">
            <v>5</v>
          </cell>
          <cell r="AP11">
            <v>3</v>
          </cell>
          <cell r="AQ11">
            <v>2</v>
          </cell>
          <cell r="AR11">
            <v>4</v>
          </cell>
          <cell r="AS11">
            <v>3</v>
          </cell>
          <cell r="AT11">
            <v>3</v>
          </cell>
          <cell r="AU11">
            <v>1</v>
          </cell>
          <cell r="AV11">
            <v>1</v>
          </cell>
          <cell r="AW11">
            <v>5</v>
          </cell>
          <cell r="AX11">
            <v>6</v>
          </cell>
          <cell r="AY11">
            <v>3</v>
          </cell>
          <cell r="AZ11">
            <v>4</v>
          </cell>
          <cell r="BB11">
            <v>1</v>
          </cell>
          <cell r="BE11">
            <v>5</v>
          </cell>
          <cell r="BG11">
            <v>1</v>
          </cell>
        </row>
        <row r="12">
          <cell r="A12" t="str">
            <v>D752</v>
          </cell>
          <cell r="B12" t="str">
            <v>4143010105</v>
          </cell>
          <cell r="C12" t="str">
            <v>INSPECCION DE DESARROLLO</v>
          </cell>
          <cell r="D12" t="str">
            <v>INSPECCION DE DESARROLLO</v>
          </cell>
          <cell r="AS12">
            <v>1</v>
          </cell>
          <cell r="AY12">
            <v>1</v>
          </cell>
        </row>
        <row r="13">
          <cell r="A13" t="str">
            <v>D753</v>
          </cell>
          <cell r="B13" t="str">
            <v>4143010106</v>
          </cell>
          <cell r="C13" t="str">
            <v>AUTORIZACION DE  SUBDIVISIONES Y FUSIONES</v>
          </cell>
          <cell r="D13" t="str">
            <v>AUTORIZA. SUBDIVIC. Y FUSIONES</v>
          </cell>
          <cell r="AU13">
            <v>3</v>
          </cell>
          <cell r="AV13">
            <v>1</v>
          </cell>
          <cell r="AW13">
            <v>3</v>
          </cell>
          <cell r="AX13">
            <v>4</v>
          </cell>
          <cell r="BN13">
            <v>1</v>
          </cell>
          <cell r="BO13">
            <v>1</v>
          </cell>
          <cell r="BP13">
            <v>1</v>
          </cell>
          <cell r="BR13">
            <v>1</v>
          </cell>
          <cell r="BV13">
            <v>1</v>
          </cell>
        </row>
        <row r="14">
          <cell r="A14" t="str">
            <v>D754</v>
          </cell>
          <cell r="B14" t="str">
            <v>4143010107</v>
          </cell>
          <cell r="C14" t="str">
            <v>OTROS SERV URBANISTICOS Y DE ASENTAMIENTO HUMANO</v>
          </cell>
          <cell r="D14" t="str">
            <v>OTROS SER.URBANI.Y ASENTA.HUMA</v>
          </cell>
          <cell r="E14">
            <v>2</v>
          </cell>
          <cell r="F14">
            <v>1</v>
          </cell>
          <cell r="G14">
            <v>1</v>
          </cell>
          <cell r="H14">
            <v>1</v>
          </cell>
          <cell r="I14">
            <v>2</v>
          </cell>
          <cell r="J14">
            <v>1</v>
          </cell>
          <cell r="K14">
            <v>3</v>
          </cell>
          <cell r="L14">
            <v>1</v>
          </cell>
          <cell r="M14">
            <v>2</v>
          </cell>
          <cell r="N14">
            <v>1</v>
          </cell>
          <cell r="X14">
            <v>1</v>
          </cell>
          <cell r="AJ14">
            <v>1</v>
          </cell>
          <cell r="AX14">
            <v>1</v>
          </cell>
        </row>
        <row r="15">
          <cell r="A15" t="str">
            <v>D374</v>
          </cell>
          <cell r="B15" t="str">
            <v>4143010108</v>
          </cell>
          <cell r="C15" t="str">
            <v>POR DICT DE LIC DE APROV DE MIN Y SUST NO RES FED</v>
          </cell>
          <cell r="D15" t="str">
            <v>LIC APRO MINE SUS MAS 10A50HEC</v>
          </cell>
          <cell r="K15">
            <v>1</v>
          </cell>
          <cell r="M15">
            <v>1</v>
          </cell>
          <cell r="W15">
            <v>1</v>
          </cell>
          <cell r="AF15">
            <v>1</v>
          </cell>
          <cell r="AP15">
            <v>1</v>
          </cell>
          <cell r="BH15">
            <v>1</v>
          </cell>
        </row>
        <row r="16">
          <cell r="A16" t="str">
            <v>D375</v>
          </cell>
          <cell r="D16" t="str">
            <v>LIC APRO MINE SUS MAS 3 A 5HEC</v>
          </cell>
          <cell r="L16">
            <v>1</v>
          </cell>
          <cell r="O16">
            <v>1</v>
          </cell>
          <cell r="R16">
            <v>1</v>
          </cell>
          <cell r="S16">
            <v>1</v>
          </cell>
          <cell r="Y16">
            <v>1</v>
          </cell>
          <cell r="AC16">
            <v>1</v>
          </cell>
          <cell r="AH16">
            <v>1</v>
          </cell>
          <cell r="BA16">
            <v>1</v>
          </cell>
          <cell r="BH16">
            <v>1</v>
          </cell>
          <cell r="BI16">
            <v>2</v>
          </cell>
          <cell r="BK16">
            <v>1</v>
          </cell>
          <cell r="BT16">
            <v>1</v>
          </cell>
          <cell r="BV16">
            <v>1</v>
          </cell>
        </row>
        <row r="17">
          <cell r="A17" t="str">
            <v>D376</v>
          </cell>
          <cell r="D17" t="str">
            <v>LIC APRO MINE SUS MAS 5A10HEC</v>
          </cell>
          <cell r="E17">
            <v>1</v>
          </cell>
          <cell r="F17">
            <v>1</v>
          </cell>
          <cell r="U17">
            <v>1</v>
          </cell>
          <cell r="X17">
            <v>1</v>
          </cell>
          <cell r="Y17">
            <v>1</v>
          </cell>
          <cell r="AD17">
            <v>1</v>
          </cell>
          <cell r="AG17">
            <v>1</v>
          </cell>
          <cell r="AL17">
            <v>1</v>
          </cell>
          <cell r="AS17">
            <v>1</v>
          </cell>
          <cell r="AT17">
            <v>2</v>
          </cell>
          <cell r="AV17">
            <v>1</v>
          </cell>
          <cell r="AZ17">
            <v>2</v>
          </cell>
          <cell r="BB17">
            <v>1</v>
          </cell>
          <cell r="BD17">
            <v>1</v>
          </cell>
          <cell r="BO17">
            <v>1</v>
          </cell>
        </row>
        <row r="18">
          <cell r="A18" t="str">
            <v>D377</v>
          </cell>
          <cell r="D18" t="str">
            <v>LIC APROV MINE SUST MAS 3 HEC</v>
          </cell>
          <cell r="X18">
            <v>1</v>
          </cell>
          <cell r="AC18">
            <v>3</v>
          </cell>
          <cell r="AF18">
            <v>1</v>
          </cell>
          <cell r="AJ18">
            <v>1</v>
          </cell>
          <cell r="AK18">
            <v>1</v>
          </cell>
          <cell r="AM18">
            <v>1</v>
          </cell>
          <cell r="AQ18">
            <v>4</v>
          </cell>
          <cell r="AR18">
            <v>1</v>
          </cell>
          <cell r="AU18">
            <v>1</v>
          </cell>
          <cell r="AW18">
            <v>1</v>
          </cell>
          <cell r="AX18">
            <v>1</v>
          </cell>
          <cell r="AZ18">
            <v>2</v>
          </cell>
          <cell r="BB18">
            <v>1</v>
          </cell>
          <cell r="BC18">
            <v>3</v>
          </cell>
          <cell r="BD18">
            <v>3</v>
          </cell>
          <cell r="BE18">
            <v>1</v>
          </cell>
          <cell r="BG18">
            <v>1</v>
          </cell>
          <cell r="BH18">
            <v>1</v>
          </cell>
          <cell r="BI18">
            <v>1</v>
          </cell>
          <cell r="BJ18">
            <v>1</v>
          </cell>
          <cell r="BK18">
            <v>1</v>
          </cell>
          <cell r="BM18">
            <v>1</v>
          </cell>
          <cell r="BN18">
            <v>1</v>
          </cell>
          <cell r="BP18">
            <v>1</v>
          </cell>
          <cell r="BQ18">
            <v>1</v>
          </cell>
          <cell r="BU18">
            <v>2</v>
          </cell>
          <cell r="BV18">
            <v>2</v>
          </cell>
          <cell r="BW18">
            <v>1</v>
          </cell>
          <cell r="BX18">
            <v>1</v>
          </cell>
        </row>
        <row r="19">
          <cell r="A19" t="str">
            <v>D378</v>
          </cell>
          <cell r="B19" t="str">
            <v>4143010109</v>
          </cell>
          <cell r="C19" t="str">
            <v>POR LA EXP RESOL AUTORIZ MAT IMPAC RIESG DAÑO AMBI</v>
          </cell>
          <cell r="D19" t="str">
            <v>ACTUALIZACIÓN IMPACTO AMBIENTA</v>
          </cell>
          <cell r="G19">
            <v>1</v>
          </cell>
          <cell r="L19">
            <v>1</v>
          </cell>
          <cell r="M19">
            <v>1</v>
          </cell>
          <cell r="N19">
            <v>2</v>
          </cell>
          <cell r="Q19">
            <v>1</v>
          </cell>
          <cell r="U19">
            <v>1</v>
          </cell>
          <cell r="W19">
            <v>1</v>
          </cell>
          <cell r="Z19">
            <v>1</v>
          </cell>
          <cell r="AA19">
            <v>1</v>
          </cell>
          <cell r="AB19">
            <v>1</v>
          </cell>
          <cell r="AD19">
            <v>1</v>
          </cell>
          <cell r="AL19">
            <v>2</v>
          </cell>
          <cell r="AO19">
            <v>2</v>
          </cell>
          <cell r="AT19">
            <v>1</v>
          </cell>
          <cell r="AW19">
            <v>2</v>
          </cell>
          <cell r="BO19">
            <v>2</v>
          </cell>
          <cell r="BV19">
            <v>1</v>
          </cell>
          <cell r="BW19">
            <v>1</v>
          </cell>
        </row>
        <row r="20">
          <cell r="A20" t="str">
            <v>D380</v>
          </cell>
          <cell r="D20" t="str">
            <v>AUT  MAT RIE DAÑ AMB CUE HID</v>
          </cell>
          <cell r="F20">
            <v>1</v>
          </cell>
          <cell r="BG20">
            <v>1</v>
          </cell>
          <cell r="BH20">
            <v>1</v>
          </cell>
          <cell r="BJ20">
            <v>2</v>
          </cell>
          <cell r="BQ20">
            <v>1</v>
          </cell>
          <cell r="BT20">
            <v>1</v>
          </cell>
        </row>
        <row r="21">
          <cell r="A21" t="str">
            <v>D381</v>
          </cell>
          <cell r="D21" t="str">
            <v>AUT  MAT RIE DAÑ AMB FRAG ECO</v>
          </cell>
          <cell r="BM21">
            <v>1</v>
          </cell>
        </row>
        <row r="22">
          <cell r="A22" t="str">
            <v>D382</v>
          </cell>
          <cell r="D22" t="str">
            <v>AUT  MAT RIE DAÑ AMB POB PAR</v>
          </cell>
          <cell r="BN22">
            <v>1</v>
          </cell>
        </row>
        <row r="23">
          <cell r="A23" t="str">
            <v>D383</v>
          </cell>
          <cell r="D23" t="str">
            <v>AUT  MAT RIE DAÑ AMB PUB PRIV</v>
          </cell>
          <cell r="E23">
            <v>1</v>
          </cell>
          <cell r="J23">
            <v>1</v>
          </cell>
          <cell r="N23">
            <v>1</v>
          </cell>
          <cell r="O23">
            <v>2</v>
          </cell>
          <cell r="Q23">
            <v>3</v>
          </cell>
          <cell r="R23">
            <v>2</v>
          </cell>
          <cell r="S23">
            <v>3</v>
          </cell>
          <cell r="T23">
            <v>4</v>
          </cell>
          <cell r="U23">
            <v>4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B23">
            <v>3</v>
          </cell>
          <cell r="AC23">
            <v>1</v>
          </cell>
          <cell r="AD23">
            <v>2</v>
          </cell>
          <cell r="AF23">
            <v>4</v>
          </cell>
          <cell r="AG23">
            <v>1</v>
          </cell>
          <cell r="AH23">
            <v>2</v>
          </cell>
          <cell r="AI23">
            <v>2</v>
          </cell>
          <cell r="AJ23">
            <v>2</v>
          </cell>
          <cell r="AK23">
            <v>1</v>
          </cell>
          <cell r="AL23">
            <v>1</v>
          </cell>
          <cell r="AM23">
            <v>1</v>
          </cell>
          <cell r="AN23">
            <v>4</v>
          </cell>
          <cell r="AP23">
            <v>3</v>
          </cell>
          <cell r="AX23">
            <v>1</v>
          </cell>
          <cell r="BA23">
            <v>1</v>
          </cell>
          <cell r="BC23">
            <v>7</v>
          </cell>
          <cell r="BD23">
            <v>3</v>
          </cell>
          <cell r="BF23">
            <v>2</v>
          </cell>
          <cell r="BH23">
            <v>1</v>
          </cell>
          <cell r="BI23">
            <v>3</v>
          </cell>
          <cell r="BJ23">
            <v>1</v>
          </cell>
          <cell r="BK23">
            <v>2</v>
          </cell>
          <cell r="BL23">
            <v>2</v>
          </cell>
          <cell r="BM23">
            <v>1</v>
          </cell>
          <cell r="BN23">
            <v>7</v>
          </cell>
          <cell r="BO23">
            <v>2</v>
          </cell>
          <cell r="BP23">
            <v>3</v>
          </cell>
          <cell r="BQ23">
            <v>3</v>
          </cell>
          <cell r="BR23">
            <v>3</v>
          </cell>
          <cell r="BS23">
            <v>1</v>
          </cell>
          <cell r="BT23">
            <v>1</v>
          </cell>
          <cell r="BU23">
            <v>1</v>
          </cell>
          <cell r="BV23">
            <v>1</v>
          </cell>
          <cell r="BW23">
            <v>3</v>
          </cell>
          <cell r="BX23">
            <v>3</v>
          </cell>
        </row>
        <row r="24">
          <cell r="A24" t="str">
            <v>D384</v>
          </cell>
          <cell r="D24" t="str">
            <v>AUT MAT RIE DAÑ AMB AB 5A10HEC</v>
          </cell>
          <cell r="F24">
            <v>1</v>
          </cell>
          <cell r="O24">
            <v>1</v>
          </cell>
          <cell r="P24">
            <v>1</v>
          </cell>
          <cell r="S24">
            <v>1</v>
          </cell>
          <cell r="V24">
            <v>1</v>
          </cell>
          <cell r="X24">
            <v>1</v>
          </cell>
          <cell r="AB24">
            <v>1</v>
          </cell>
          <cell r="AC24">
            <v>1</v>
          </cell>
          <cell r="AD24">
            <v>2</v>
          </cell>
          <cell r="AE24">
            <v>1</v>
          </cell>
          <cell r="AJ24">
            <v>1</v>
          </cell>
          <cell r="AL24">
            <v>1</v>
          </cell>
          <cell r="AR24">
            <v>1</v>
          </cell>
          <cell r="AU24">
            <v>1</v>
          </cell>
          <cell r="AX24">
            <v>1</v>
          </cell>
          <cell r="BC24">
            <v>1</v>
          </cell>
          <cell r="BD24">
            <v>1</v>
          </cell>
          <cell r="BE24">
            <v>1</v>
          </cell>
          <cell r="BO24">
            <v>1</v>
          </cell>
          <cell r="BP24">
            <v>2</v>
          </cell>
          <cell r="BQ24">
            <v>1</v>
          </cell>
        </row>
        <row r="25">
          <cell r="A25" t="str">
            <v>D385</v>
          </cell>
          <cell r="D25" t="str">
            <v>AUT MAT RIE DAÑ AMB ABI 3A5HEC</v>
          </cell>
          <cell r="O25">
            <v>1</v>
          </cell>
          <cell r="AM25">
            <v>1</v>
          </cell>
          <cell r="AZ25">
            <v>1</v>
          </cell>
          <cell r="BB25">
            <v>4</v>
          </cell>
          <cell r="BC25">
            <v>1</v>
          </cell>
          <cell r="BJ25">
            <v>1</v>
          </cell>
          <cell r="BX25">
            <v>1</v>
          </cell>
        </row>
        <row r="26">
          <cell r="A26" t="str">
            <v>D386</v>
          </cell>
          <cell r="D26" t="str">
            <v>AUT MAT RIE DAÑ AMB ABI MA10HE</v>
          </cell>
          <cell r="N26">
            <v>1</v>
          </cell>
          <cell r="AO26">
            <v>1</v>
          </cell>
          <cell r="BT26">
            <v>1</v>
          </cell>
          <cell r="BX26">
            <v>1</v>
          </cell>
        </row>
        <row r="27">
          <cell r="A27" t="str">
            <v>D387</v>
          </cell>
          <cell r="D27" t="str">
            <v>AUT MAT RIE DAÑ AMB ABIE 3HEC</v>
          </cell>
          <cell r="H27">
            <v>1</v>
          </cell>
          <cell r="N27">
            <v>2</v>
          </cell>
          <cell r="Q27">
            <v>1</v>
          </cell>
          <cell r="R27">
            <v>1</v>
          </cell>
          <cell r="T27">
            <v>1</v>
          </cell>
          <cell r="U27">
            <v>1</v>
          </cell>
          <cell r="Y27">
            <v>1</v>
          </cell>
          <cell r="AD27">
            <v>1</v>
          </cell>
          <cell r="AE27">
            <v>1</v>
          </cell>
          <cell r="AF27">
            <v>2</v>
          </cell>
          <cell r="AG27">
            <v>1</v>
          </cell>
          <cell r="AL27">
            <v>2</v>
          </cell>
          <cell r="AQ27">
            <v>1</v>
          </cell>
          <cell r="AS27">
            <v>1</v>
          </cell>
          <cell r="AZ27">
            <v>1</v>
          </cell>
          <cell r="BB27">
            <v>1</v>
          </cell>
          <cell r="BC27">
            <v>4</v>
          </cell>
          <cell r="BE27">
            <v>1</v>
          </cell>
          <cell r="BF27">
            <v>1</v>
          </cell>
          <cell r="BH27">
            <v>1</v>
          </cell>
          <cell r="BI27">
            <v>1</v>
          </cell>
          <cell r="BK27">
            <v>1</v>
          </cell>
          <cell r="BL27">
            <v>1</v>
          </cell>
          <cell r="BO27">
            <v>1</v>
          </cell>
          <cell r="BP27">
            <v>1</v>
          </cell>
          <cell r="BR27">
            <v>2</v>
          </cell>
          <cell r="BT27">
            <v>1</v>
          </cell>
          <cell r="BU27">
            <v>1</v>
          </cell>
          <cell r="BW27">
            <v>1</v>
          </cell>
          <cell r="BX27">
            <v>1</v>
          </cell>
        </row>
        <row r="28">
          <cell r="A28" t="str">
            <v>D388</v>
          </cell>
          <cell r="D28" t="str">
            <v>AUT MAT RIE DAÑ AMB DE TUR 3HE</v>
          </cell>
          <cell r="Q28">
            <v>1</v>
          </cell>
          <cell r="AB28">
            <v>1</v>
          </cell>
          <cell r="AT28">
            <v>1</v>
          </cell>
        </row>
        <row r="29">
          <cell r="A29" t="str">
            <v>D389</v>
          </cell>
          <cell r="D29" t="str">
            <v>AUT MAT RIE DAÑ AMB DE TUR3A5H</v>
          </cell>
          <cell r="H29">
            <v>1</v>
          </cell>
          <cell r="R29">
            <v>1</v>
          </cell>
          <cell r="T29">
            <v>1</v>
          </cell>
          <cell r="AS29">
            <v>1</v>
          </cell>
          <cell r="AV29">
            <v>1</v>
          </cell>
          <cell r="AW29">
            <v>1</v>
          </cell>
          <cell r="BC29">
            <v>1</v>
          </cell>
          <cell r="BH29">
            <v>1</v>
          </cell>
          <cell r="BN29">
            <v>1</v>
          </cell>
        </row>
        <row r="30">
          <cell r="A30" t="str">
            <v>D390</v>
          </cell>
          <cell r="D30" t="str">
            <v>AUT MAT RIE DAÑ AMB DTUR 5A10H</v>
          </cell>
          <cell r="S30">
            <v>1</v>
          </cell>
          <cell r="BP30">
            <v>1</v>
          </cell>
        </row>
        <row r="31">
          <cell r="A31" t="str">
            <v>D391</v>
          </cell>
          <cell r="D31" t="str">
            <v>AUT MAT RIE DAÑ AMB DTUR MA10H</v>
          </cell>
          <cell r="U31">
            <v>1</v>
          </cell>
          <cell r="X31">
            <v>1</v>
          </cell>
          <cell r="Z31">
            <v>1</v>
          </cell>
          <cell r="AE31">
            <v>1</v>
          </cell>
        </row>
        <row r="32">
          <cell r="A32" t="str">
            <v>D392</v>
          </cell>
          <cell r="D32" t="str">
            <v>AUT MAT RIE DAÑ AMB HABI MA 1H</v>
          </cell>
          <cell r="E32">
            <v>1</v>
          </cell>
          <cell r="F32">
            <v>1</v>
          </cell>
          <cell r="AD32">
            <v>1</v>
          </cell>
          <cell r="AG32">
            <v>1</v>
          </cell>
          <cell r="AH32">
            <v>1</v>
          </cell>
          <cell r="AI32">
            <v>1</v>
          </cell>
          <cell r="AJ32">
            <v>1</v>
          </cell>
          <cell r="AK32">
            <v>1</v>
          </cell>
          <cell r="AL32">
            <v>2</v>
          </cell>
          <cell r="AM32">
            <v>1</v>
          </cell>
          <cell r="AN32">
            <v>2</v>
          </cell>
          <cell r="AO32">
            <v>1</v>
          </cell>
          <cell r="AQ32">
            <v>4</v>
          </cell>
          <cell r="AT32">
            <v>2</v>
          </cell>
          <cell r="AV32">
            <v>4</v>
          </cell>
          <cell r="AX32">
            <v>1</v>
          </cell>
          <cell r="AY32">
            <v>2</v>
          </cell>
          <cell r="AZ32">
            <v>1</v>
          </cell>
          <cell r="BD32">
            <v>2</v>
          </cell>
          <cell r="BE32">
            <v>2</v>
          </cell>
          <cell r="BG32">
            <v>1</v>
          </cell>
          <cell r="BI32">
            <v>1</v>
          </cell>
          <cell r="BJ32">
            <v>1</v>
          </cell>
          <cell r="BK32">
            <v>2</v>
          </cell>
          <cell r="BL32">
            <v>1</v>
          </cell>
          <cell r="BN32">
            <v>1</v>
          </cell>
          <cell r="BO32">
            <v>2</v>
          </cell>
          <cell r="BQ32">
            <v>1</v>
          </cell>
          <cell r="BR32">
            <v>1</v>
          </cell>
          <cell r="BT32">
            <v>2</v>
          </cell>
          <cell r="BV32">
            <v>1</v>
          </cell>
          <cell r="BW32">
            <v>2</v>
          </cell>
          <cell r="BX32">
            <v>1</v>
          </cell>
        </row>
        <row r="33">
          <cell r="A33" t="str">
            <v>D393</v>
          </cell>
          <cell r="D33" t="str">
            <v>AUT MAT RIE DAÑ AMB PAR INDU</v>
          </cell>
          <cell r="O33">
            <v>1</v>
          </cell>
          <cell r="Q33">
            <v>1</v>
          </cell>
          <cell r="R33">
            <v>1</v>
          </cell>
          <cell r="T33">
            <v>1</v>
          </cell>
          <cell r="W33">
            <v>1</v>
          </cell>
          <cell r="X33">
            <v>2</v>
          </cell>
          <cell r="Y33">
            <v>2</v>
          </cell>
          <cell r="AB33">
            <v>4</v>
          </cell>
          <cell r="AD33">
            <v>2</v>
          </cell>
          <cell r="AG33">
            <v>1</v>
          </cell>
          <cell r="AH33">
            <v>1</v>
          </cell>
          <cell r="AJ33">
            <v>1</v>
          </cell>
          <cell r="AM33">
            <v>1</v>
          </cell>
          <cell r="AN33">
            <v>3</v>
          </cell>
          <cell r="AS33">
            <v>1</v>
          </cell>
          <cell r="AT33">
            <v>2</v>
          </cell>
          <cell r="AX33">
            <v>1</v>
          </cell>
          <cell r="AY33">
            <v>1</v>
          </cell>
          <cell r="AZ33">
            <v>1</v>
          </cell>
          <cell r="BA33">
            <v>1</v>
          </cell>
          <cell r="BB33">
            <v>3</v>
          </cell>
          <cell r="BC33">
            <v>2</v>
          </cell>
          <cell r="BE33">
            <v>1</v>
          </cell>
          <cell r="BF33">
            <v>1</v>
          </cell>
          <cell r="BI33">
            <v>2</v>
          </cell>
          <cell r="BM33">
            <v>1</v>
          </cell>
          <cell r="BN33">
            <v>1</v>
          </cell>
          <cell r="BV33">
            <v>1</v>
          </cell>
        </row>
        <row r="34">
          <cell r="A34" t="str">
            <v>D394</v>
          </cell>
          <cell r="D34" t="str">
            <v>AUT MAT RIE DAÑ AMB VIA COMU</v>
          </cell>
          <cell r="E34">
            <v>3</v>
          </cell>
          <cell r="F34">
            <v>3</v>
          </cell>
          <cell r="H34">
            <v>1</v>
          </cell>
          <cell r="I34">
            <v>1</v>
          </cell>
          <cell r="J34">
            <v>7</v>
          </cell>
          <cell r="K34">
            <v>3</v>
          </cell>
          <cell r="L34">
            <v>6</v>
          </cell>
          <cell r="M34">
            <v>1</v>
          </cell>
          <cell r="N34">
            <v>3</v>
          </cell>
          <cell r="O34">
            <v>5</v>
          </cell>
          <cell r="P34">
            <v>4</v>
          </cell>
          <cell r="Q34">
            <v>3</v>
          </cell>
          <cell r="R34">
            <v>1</v>
          </cell>
          <cell r="S34">
            <v>3</v>
          </cell>
          <cell r="T34">
            <v>1</v>
          </cell>
          <cell r="U34">
            <v>1</v>
          </cell>
          <cell r="V34">
            <v>2</v>
          </cell>
          <cell r="W34">
            <v>2</v>
          </cell>
          <cell r="X34">
            <v>1</v>
          </cell>
          <cell r="Y34">
            <v>1</v>
          </cell>
          <cell r="AB34">
            <v>7</v>
          </cell>
          <cell r="AC34">
            <v>1</v>
          </cell>
          <cell r="AF34">
            <v>1</v>
          </cell>
          <cell r="AG34">
            <v>1</v>
          </cell>
          <cell r="AH34">
            <v>3</v>
          </cell>
          <cell r="AM34">
            <v>4</v>
          </cell>
          <cell r="AO34">
            <v>1</v>
          </cell>
          <cell r="AT34">
            <v>2</v>
          </cell>
          <cell r="BH34">
            <v>1</v>
          </cell>
          <cell r="BI34">
            <v>2</v>
          </cell>
          <cell r="BN34">
            <v>2</v>
          </cell>
          <cell r="BQ34">
            <v>1</v>
          </cell>
          <cell r="BS34">
            <v>2</v>
          </cell>
          <cell r="BT34">
            <v>1</v>
          </cell>
        </row>
        <row r="35">
          <cell r="A35" t="str">
            <v>D395</v>
          </cell>
          <cell r="D35" t="str">
            <v>DAÑO AMBIE INST CON HABIL  CEM</v>
          </cell>
          <cell r="P35">
            <v>1</v>
          </cell>
          <cell r="AD35">
            <v>3</v>
          </cell>
          <cell r="AH35">
            <v>2</v>
          </cell>
          <cell r="AM35">
            <v>1</v>
          </cell>
          <cell r="AP35">
            <v>2</v>
          </cell>
          <cell r="AR35">
            <v>1</v>
          </cell>
          <cell r="AT35">
            <v>1</v>
          </cell>
          <cell r="AY35">
            <v>2</v>
          </cell>
          <cell r="BK35">
            <v>1</v>
          </cell>
          <cell r="BN35">
            <v>1</v>
          </cell>
        </row>
        <row r="36">
          <cell r="A36" t="str">
            <v>D396</v>
          </cell>
          <cell r="D36" t="str">
            <v>DAÑO AMBIEN  DESA  1 A 5 HECT</v>
          </cell>
          <cell r="E36">
            <v>1</v>
          </cell>
          <cell r="F36">
            <v>4</v>
          </cell>
          <cell r="G36">
            <v>1</v>
          </cell>
          <cell r="H36">
            <v>2</v>
          </cell>
          <cell r="J36">
            <v>1</v>
          </cell>
          <cell r="L36">
            <v>4</v>
          </cell>
          <cell r="M36">
            <v>2</v>
          </cell>
          <cell r="N36">
            <v>1</v>
          </cell>
          <cell r="O36">
            <v>1</v>
          </cell>
          <cell r="P36">
            <v>2</v>
          </cell>
          <cell r="R36">
            <v>3</v>
          </cell>
          <cell r="S36">
            <v>4</v>
          </cell>
          <cell r="T36">
            <v>2</v>
          </cell>
          <cell r="U36">
            <v>3</v>
          </cell>
          <cell r="V36">
            <v>2</v>
          </cell>
          <cell r="W36">
            <v>5</v>
          </cell>
          <cell r="X36">
            <v>2</v>
          </cell>
          <cell r="Y36">
            <v>4</v>
          </cell>
          <cell r="AB36">
            <v>2</v>
          </cell>
          <cell r="AC36">
            <v>3</v>
          </cell>
          <cell r="AD36">
            <v>2</v>
          </cell>
          <cell r="AE36">
            <v>1</v>
          </cell>
          <cell r="AF36">
            <v>1</v>
          </cell>
          <cell r="AH36">
            <v>2</v>
          </cell>
          <cell r="AI36">
            <v>2</v>
          </cell>
          <cell r="AJ36">
            <v>2</v>
          </cell>
          <cell r="AK36">
            <v>3</v>
          </cell>
          <cell r="AL36">
            <v>3</v>
          </cell>
          <cell r="AM36">
            <v>2</v>
          </cell>
          <cell r="AN36">
            <v>2</v>
          </cell>
          <cell r="AO36">
            <v>1</v>
          </cell>
          <cell r="AP36">
            <v>9</v>
          </cell>
          <cell r="AQ36">
            <v>5</v>
          </cell>
          <cell r="AS36">
            <v>3</v>
          </cell>
          <cell r="AT36">
            <v>1</v>
          </cell>
          <cell r="AU36">
            <v>1</v>
          </cell>
          <cell r="AW36">
            <v>2</v>
          </cell>
          <cell r="AY36">
            <v>2</v>
          </cell>
          <cell r="AZ36">
            <v>1</v>
          </cell>
          <cell r="BA36">
            <v>3</v>
          </cell>
          <cell r="BB36">
            <v>3</v>
          </cell>
          <cell r="BD36">
            <v>6</v>
          </cell>
          <cell r="BE36">
            <v>2</v>
          </cell>
          <cell r="BF36">
            <v>2</v>
          </cell>
          <cell r="BG36">
            <v>2</v>
          </cell>
          <cell r="BH36">
            <v>5</v>
          </cell>
          <cell r="BI36">
            <v>3</v>
          </cell>
          <cell r="BJ36">
            <v>1</v>
          </cell>
          <cell r="BK36">
            <v>4</v>
          </cell>
          <cell r="BL36">
            <v>2</v>
          </cell>
          <cell r="BM36">
            <v>4</v>
          </cell>
          <cell r="BN36">
            <v>2</v>
          </cell>
          <cell r="BO36">
            <v>4</v>
          </cell>
          <cell r="BP36">
            <v>3</v>
          </cell>
          <cell r="BQ36">
            <v>1</v>
          </cell>
          <cell r="BS36">
            <v>2</v>
          </cell>
          <cell r="BT36">
            <v>3</v>
          </cell>
          <cell r="BU36">
            <v>1</v>
          </cell>
          <cell r="BV36">
            <v>4</v>
          </cell>
          <cell r="BW36">
            <v>5</v>
          </cell>
          <cell r="BX36">
            <v>4</v>
          </cell>
        </row>
        <row r="37">
          <cell r="A37" t="str">
            <v>D397</v>
          </cell>
          <cell r="D37" t="str">
            <v>DAÑO AMBIEN  DESA  5 A 10 HECT</v>
          </cell>
          <cell r="F37">
            <v>2</v>
          </cell>
          <cell r="G37">
            <v>1</v>
          </cell>
          <cell r="I37">
            <v>1</v>
          </cell>
          <cell r="L37">
            <v>1</v>
          </cell>
          <cell r="M37">
            <v>4</v>
          </cell>
          <cell r="Q37">
            <v>1</v>
          </cell>
          <cell r="AE37">
            <v>2</v>
          </cell>
          <cell r="AF37">
            <v>2</v>
          </cell>
          <cell r="AG37">
            <v>1</v>
          </cell>
          <cell r="AJ37">
            <v>3</v>
          </cell>
          <cell r="AN37">
            <v>2</v>
          </cell>
          <cell r="AO37">
            <v>1</v>
          </cell>
          <cell r="AP37">
            <v>3</v>
          </cell>
          <cell r="AQ37">
            <v>2</v>
          </cell>
          <cell r="AW37">
            <v>1</v>
          </cell>
          <cell r="AX37">
            <v>1</v>
          </cell>
          <cell r="BA37">
            <v>2</v>
          </cell>
          <cell r="BB37">
            <v>1</v>
          </cell>
          <cell r="BD37">
            <v>1</v>
          </cell>
          <cell r="BH37">
            <v>2</v>
          </cell>
          <cell r="BI37">
            <v>3</v>
          </cell>
          <cell r="BL37">
            <v>1</v>
          </cell>
          <cell r="BN37">
            <v>2</v>
          </cell>
          <cell r="BP37">
            <v>1</v>
          </cell>
          <cell r="BQ37">
            <v>1</v>
          </cell>
          <cell r="BS37">
            <v>1</v>
          </cell>
          <cell r="BT37">
            <v>1</v>
          </cell>
          <cell r="BU37">
            <v>2</v>
          </cell>
          <cell r="BV37">
            <v>2</v>
          </cell>
          <cell r="BW37">
            <v>1</v>
          </cell>
          <cell r="BX37">
            <v>1</v>
          </cell>
        </row>
        <row r="38">
          <cell r="A38" t="str">
            <v>D398</v>
          </cell>
          <cell r="D38" t="str">
            <v>DAÑO AMBIEN  DESA  MAS 10 HECT</v>
          </cell>
          <cell r="F38">
            <v>3</v>
          </cell>
          <cell r="I38">
            <v>1</v>
          </cell>
          <cell r="J38">
            <v>1</v>
          </cell>
          <cell r="P38">
            <v>2</v>
          </cell>
          <cell r="U38">
            <v>1</v>
          </cell>
          <cell r="V38">
            <v>1</v>
          </cell>
          <cell r="AC38">
            <v>1</v>
          </cell>
          <cell r="AE38">
            <v>1</v>
          </cell>
          <cell r="AH38">
            <v>3</v>
          </cell>
          <cell r="AI38">
            <v>1</v>
          </cell>
          <cell r="AJ38">
            <v>1</v>
          </cell>
          <cell r="AK38">
            <v>1</v>
          </cell>
          <cell r="AO38">
            <v>2</v>
          </cell>
          <cell r="AP38">
            <v>2</v>
          </cell>
          <cell r="AQ38">
            <v>2</v>
          </cell>
          <cell r="AU38">
            <v>1</v>
          </cell>
          <cell r="AV38">
            <v>1</v>
          </cell>
          <cell r="AX38">
            <v>2</v>
          </cell>
          <cell r="AY38">
            <v>2</v>
          </cell>
          <cell r="BD38">
            <v>1</v>
          </cell>
          <cell r="BE38">
            <v>1</v>
          </cell>
          <cell r="BF38">
            <v>1</v>
          </cell>
          <cell r="BH38">
            <v>3</v>
          </cell>
          <cell r="BI38">
            <v>1</v>
          </cell>
          <cell r="BK38">
            <v>1</v>
          </cell>
          <cell r="BM38">
            <v>1</v>
          </cell>
          <cell r="BN38">
            <v>1</v>
          </cell>
          <cell r="BO38">
            <v>1</v>
          </cell>
          <cell r="BT38">
            <v>1</v>
          </cell>
        </row>
        <row r="39">
          <cell r="A39" t="str">
            <v>D399</v>
          </cell>
          <cell r="D39" t="str">
            <v>DAÑO AMBIEN  DESA  PRO ASO PAR</v>
          </cell>
          <cell r="F39">
            <v>2</v>
          </cell>
          <cell r="G39">
            <v>1</v>
          </cell>
          <cell r="H39">
            <v>1</v>
          </cell>
          <cell r="J39">
            <v>1</v>
          </cell>
          <cell r="L39">
            <v>1</v>
          </cell>
          <cell r="M39">
            <v>4</v>
          </cell>
          <cell r="P39">
            <v>1</v>
          </cell>
          <cell r="Q39">
            <v>1</v>
          </cell>
          <cell r="V39">
            <v>1</v>
          </cell>
          <cell r="Y39">
            <v>1</v>
          </cell>
          <cell r="AA39">
            <v>1</v>
          </cell>
          <cell r="AB39">
            <v>1</v>
          </cell>
          <cell r="AC39">
            <v>2</v>
          </cell>
          <cell r="AD39">
            <v>2</v>
          </cell>
          <cell r="AF39">
            <v>3</v>
          </cell>
          <cell r="AH39">
            <v>1</v>
          </cell>
          <cell r="AU39">
            <v>1</v>
          </cell>
          <cell r="AV39">
            <v>1</v>
          </cell>
          <cell r="BD39">
            <v>1</v>
          </cell>
          <cell r="BK39">
            <v>1</v>
          </cell>
          <cell r="BW39">
            <v>1</v>
          </cell>
        </row>
        <row r="40">
          <cell r="A40" t="str">
            <v>D400</v>
          </cell>
          <cell r="D40" t="str">
            <v>DER DAÑO AMBI MOD EST INO PREV</v>
          </cell>
          <cell r="E40">
            <v>23</v>
          </cell>
          <cell r="F40">
            <v>6</v>
          </cell>
          <cell r="G40">
            <v>1</v>
          </cell>
          <cell r="J40">
            <v>7</v>
          </cell>
          <cell r="M40">
            <v>2</v>
          </cell>
          <cell r="N40">
            <v>1</v>
          </cell>
          <cell r="O40">
            <v>6</v>
          </cell>
          <cell r="P40">
            <v>23</v>
          </cell>
          <cell r="Q40">
            <v>22</v>
          </cell>
          <cell r="R40">
            <v>6</v>
          </cell>
          <cell r="S40">
            <v>10</v>
          </cell>
          <cell r="T40">
            <v>4</v>
          </cell>
          <cell r="U40">
            <v>6</v>
          </cell>
          <cell r="V40">
            <v>15</v>
          </cell>
          <cell r="W40">
            <v>2</v>
          </cell>
          <cell r="X40">
            <v>2</v>
          </cell>
          <cell r="Y40">
            <v>11</v>
          </cell>
          <cell r="AA40">
            <v>13</v>
          </cell>
          <cell r="AB40">
            <v>26</v>
          </cell>
          <cell r="AC40">
            <v>7</v>
          </cell>
          <cell r="AD40">
            <v>6</v>
          </cell>
          <cell r="AE40">
            <v>12</v>
          </cell>
          <cell r="AF40">
            <v>2</v>
          </cell>
          <cell r="AG40">
            <v>6</v>
          </cell>
          <cell r="AH40">
            <v>11</v>
          </cell>
          <cell r="AK40">
            <v>3</v>
          </cell>
          <cell r="AL40">
            <v>6</v>
          </cell>
          <cell r="AM40">
            <v>12</v>
          </cell>
          <cell r="AN40">
            <v>17</v>
          </cell>
          <cell r="AO40">
            <v>2</v>
          </cell>
          <cell r="AP40">
            <v>6</v>
          </cell>
          <cell r="AQ40">
            <v>3</v>
          </cell>
          <cell r="AS40">
            <v>2</v>
          </cell>
          <cell r="AU40">
            <v>13</v>
          </cell>
          <cell r="BA40">
            <v>1</v>
          </cell>
          <cell r="BG40">
            <v>2</v>
          </cell>
          <cell r="BH40">
            <v>5</v>
          </cell>
          <cell r="BI40">
            <v>3</v>
          </cell>
          <cell r="BJ40">
            <v>6</v>
          </cell>
          <cell r="BK40">
            <v>1</v>
          </cell>
          <cell r="BL40">
            <v>1</v>
          </cell>
          <cell r="BO40">
            <v>11</v>
          </cell>
          <cell r="BQ40">
            <v>4</v>
          </cell>
          <cell r="BR40">
            <v>1</v>
          </cell>
          <cell r="BS40">
            <v>2</v>
          </cell>
          <cell r="BT40">
            <v>10</v>
          </cell>
          <cell r="BU40">
            <v>1</v>
          </cell>
          <cell r="BW40">
            <v>2</v>
          </cell>
        </row>
        <row r="41">
          <cell r="A41" t="str">
            <v>D982</v>
          </cell>
          <cell r="D41" t="str">
            <v>DER DAÑO AMBI MOD EST RIES AMB</v>
          </cell>
          <cell r="J41">
            <v>1</v>
          </cell>
          <cell r="L41">
            <v>2</v>
          </cell>
          <cell r="M41">
            <v>2</v>
          </cell>
          <cell r="Q41">
            <v>1</v>
          </cell>
          <cell r="X41">
            <v>2</v>
          </cell>
          <cell r="AK41">
            <v>2</v>
          </cell>
          <cell r="AS41">
            <v>2</v>
          </cell>
          <cell r="AT41">
            <v>1</v>
          </cell>
          <cell r="AW41">
            <v>1</v>
          </cell>
          <cell r="BE41">
            <v>1</v>
          </cell>
          <cell r="BI41">
            <v>1</v>
          </cell>
          <cell r="BR41">
            <v>26</v>
          </cell>
          <cell r="BU41">
            <v>1</v>
          </cell>
          <cell r="BW41">
            <v>1</v>
          </cell>
          <cell r="BX41">
            <v>10</v>
          </cell>
        </row>
        <row r="42">
          <cell r="A42" t="str">
            <v>DC74</v>
          </cell>
          <cell r="D42" t="str">
            <v>LIC AMB UNI FUENT JURIS ESTAT</v>
          </cell>
          <cell r="AU42">
            <v>1</v>
          </cell>
          <cell r="AX42">
            <v>1</v>
          </cell>
          <cell r="BH42">
            <v>1</v>
          </cell>
          <cell r="BT42">
            <v>1</v>
          </cell>
        </row>
        <row r="43">
          <cell r="A43" t="str">
            <v>DC75</v>
          </cell>
          <cell r="D43" t="str">
            <v>OTORGAM LICENCIA AMBIENT UNICA</v>
          </cell>
          <cell r="AW43">
            <v>1</v>
          </cell>
          <cell r="AX43">
            <v>1</v>
          </cell>
          <cell r="AZ43">
            <v>1</v>
          </cell>
          <cell r="BD43">
            <v>2</v>
          </cell>
          <cell r="BF43">
            <v>3</v>
          </cell>
          <cell r="BI43">
            <v>4</v>
          </cell>
          <cell r="BJ43">
            <v>4</v>
          </cell>
          <cell r="BK43">
            <v>2</v>
          </cell>
          <cell r="BL43">
            <v>1</v>
          </cell>
          <cell r="BM43">
            <v>2</v>
          </cell>
          <cell r="BN43">
            <v>2</v>
          </cell>
          <cell r="BO43">
            <v>1</v>
          </cell>
          <cell r="BP43">
            <v>1</v>
          </cell>
          <cell r="BQ43">
            <v>1</v>
          </cell>
          <cell r="BS43">
            <v>3</v>
          </cell>
          <cell r="BU43">
            <v>1</v>
          </cell>
          <cell r="BV43">
            <v>1</v>
          </cell>
          <cell r="BW43">
            <v>3</v>
          </cell>
          <cell r="BX43">
            <v>1</v>
          </cell>
        </row>
        <row r="44">
          <cell r="A44" t="str">
            <v>D414</v>
          </cell>
          <cell r="B44" t="str">
            <v>4143010110</v>
          </cell>
          <cell r="C44" t="str">
            <v>POR REG DE GENER DE RESID MANEJO ESP PERS FIS MOR</v>
          </cell>
          <cell r="D44" t="str">
            <v>REGIS MANEJ REISDU P FIS O MOR</v>
          </cell>
          <cell r="E44">
            <v>12</v>
          </cell>
          <cell r="F44">
            <v>7</v>
          </cell>
          <cell r="G44">
            <v>4</v>
          </cell>
          <cell r="H44">
            <v>3</v>
          </cell>
          <cell r="I44">
            <v>11</v>
          </cell>
          <cell r="J44">
            <v>7</v>
          </cell>
          <cell r="K44">
            <v>2</v>
          </cell>
          <cell r="L44">
            <v>8</v>
          </cell>
          <cell r="M44">
            <v>5</v>
          </cell>
          <cell r="N44">
            <v>6</v>
          </cell>
          <cell r="O44">
            <v>6</v>
          </cell>
          <cell r="P44">
            <v>2</v>
          </cell>
          <cell r="Q44">
            <v>3</v>
          </cell>
          <cell r="R44">
            <v>1</v>
          </cell>
          <cell r="S44">
            <v>4</v>
          </cell>
          <cell r="T44">
            <v>7</v>
          </cell>
          <cell r="U44">
            <v>1</v>
          </cell>
          <cell r="V44">
            <v>6</v>
          </cell>
          <cell r="W44">
            <v>1</v>
          </cell>
          <cell r="X44">
            <v>9</v>
          </cell>
          <cell r="Y44">
            <v>4</v>
          </cell>
          <cell r="Z44">
            <v>2</v>
          </cell>
          <cell r="AC44">
            <v>5</v>
          </cell>
          <cell r="AD44">
            <v>2</v>
          </cell>
          <cell r="AE44">
            <v>1</v>
          </cell>
          <cell r="AF44">
            <v>10</v>
          </cell>
          <cell r="AG44">
            <v>3</v>
          </cell>
          <cell r="AH44">
            <v>7</v>
          </cell>
          <cell r="AI44">
            <v>2</v>
          </cell>
          <cell r="AJ44">
            <v>1</v>
          </cell>
          <cell r="AK44">
            <v>4</v>
          </cell>
          <cell r="AL44">
            <v>3</v>
          </cell>
          <cell r="AM44">
            <v>3</v>
          </cell>
          <cell r="AN44">
            <v>2</v>
          </cell>
          <cell r="AO44">
            <v>2</v>
          </cell>
          <cell r="AP44">
            <v>2</v>
          </cell>
          <cell r="AQ44">
            <v>1</v>
          </cell>
          <cell r="AR44">
            <v>5</v>
          </cell>
          <cell r="AS44">
            <v>2</v>
          </cell>
          <cell r="AT44">
            <v>30</v>
          </cell>
          <cell r="AU44">
            <v>2</v>
          </cell>
          <cell r="AV44">
            <v>10</v>
          </cell>
          <cell r="AW44">
            <v>4</v>
          </cell>
          <cell r="AX44">
            <v>3</v>
          </cell>
          <cell r="AY44">
            <v>7</v>
          </cell>
          <cell r="AZ44">
            <v>3</v>
          </cell>
          <cell r="BA44">
            <v>7</v>
          </cell>
          <cell r="BB44">
            <v>5</v>
          </cell>
          <cell r="BC44">
            <v>3</v>
          </cell>
          <cell r="BD44">
            <v>3</v>
          </cell>
          <cell r="BE44">
            <v>6</v>
          </cell>
          <cell r="BF44">
            <v>8</v>
          </cell>
          <cell r="BG44">
            <v>6</v>
          </cell>
          <cell r="BH44">
            <v>7</v>
          </cell>
          <cell r="BI44">
            <v>3</v>
          </cell>
          <cell r="BJ44">
            <v>5</v>
          </cell>
          <cell r="BK44">
            <v>3</v>
          </cell>
          <cell r="BL44">
            <v>6</v>
          </cell>
          <cell r="BM44">
            <v>4</v>
          </cell>
          <cell r="BN44">
            <v>2</v>
          </cell>
          <cell r="BO44">
            <v>3</v>
          </cell>
          <cell r="BP44">
            <v>4</v>
          </cell>
          <cell r="BQ44">
            <v>9</v>
          </cell>
          <cell r="BR44">
            <v>8</v>
          </cell>
          <cell r="BS44">
            <v>7</v>
          </cell>
          <cell r="BT44">
            <v>4</v>
          </cell>
          <cell r="BV44">
            <v>3</v>
          </cell>
          <cell r="BW44">
            <v>9</v>
          </cell>
          <cell r="BX44">
            <v>5</v>
          </cell>
        </row>
        <row r="45">
          <cell r="A45" t="str">
            <v>D415</v>
          </cell>
          <cell r="B45" t="str">
            <v>4143010111</v>
          </cell>
          <cell r="C45" t="str">
            <v>POR EL REGISTRO COMO GESTOR DE RESID DE MANEJO ESP</v>
          </cell>
          <cell r="D45" t="str">
            <v>REGIS MANEJ REISDU COMO GESTOR</v>
          </cell>
          <cell r="E45">
            <v>2</v>
          </cell>
          <cell r="F45">
            <v>3</v>
          </cell>
          <cell r="H45">
            <v>2</v>
          </cell>
          <cell r="I45">
            <v>4</v>
          </cell>
          <cell r="J45">
            <v>1</v>
          </cell>
          <cell r="K45">
            <v>2</v>
          </cell>
          <cell r="L45">
            <v>2</v>
          </cell>
          <cell r="M45">
            <v>3</v>
          </cell>
          <cell r="N45">
            <v>2</v>
          </cell>
          <cell r="O45">
            <v>4</v>
          </cell>
          <cell r="P45">
            <v>2</v>
          </cell>
          <cell r="Q45">
            <v>3</v>
          </cell>
          <cell r="R45">
            <v>1</v>
          </cell>
          <cell r="S45">
            <v>2</v>
          </cell>
          <cell r="T45">
            <v>2</v>
          </cell>
          <cell r="U45">
            <v>1</v>
          </cell>
          <cell r="W45">
            <v>2</v>
          </cell>
          <cell r="X45">
            <v>3</v>
          </cell>
          <cell r="Y45">
            <v>1</v>
          </cell>
          <cell r="Z45">
            <v>5</v>
          </cell>
          <cell r="AB45">
            <v>2</v>
          </cell>
          <cell r="AD45">
            <v>4</v>
          </cell>
          <cell r="AE45">
            <v>4</v>
          </cell>
          <cell r="AF45">
            <v>6</v>
          </cell>
          <cell r="AG45">
            <v>2</v>
          </cell>
          <cell r="AH45">
            <v>1</v>
          </cell>
          <cell r="AI45">
            <v>2</v>
          </cell>
          <cell r="AJ45">
            <v>4</v>
          </cell>
          <cell r="AK45">
            <v>1</v>
          </cell>
          <cell r="AL45">
            <v>3</v>
          </cell>
          <cell r="AM45">
            <v>3</v>
          </cell>
          <cell r="AN45">
            <v>5</v>
          </cell>
          <cell r="AO45">
            <v>1</v>
          </cell>
          <cell r="AP45">
            <v>6</v>
          </cell>
          <cell r="AQ45">
            <v>2</v>
          </cell>
          <cell r="AS45">
            <v>2</v>
          </cell>
          <cell r="AT45">
            <v>4</v>
          </cell>
          <cell r="AU45">
            <v>2</v>
          </cell>
          <cell r="AV45">
            <v>2</v>
          </cell>
          <cell r="AW45">
            <v>5</v>
          </cell>
          <cell r="AX45">
            <v>1</v>
          </cell>
          <cell r="AY45">
            <v>4</v>
          </cell>
          <cell r="AZ45">
            <v>4</v>
          </cell>
          <cell r="BA45">
            <v>3</v>
          </cell>
          <cell r="BB45">
            <v>5</v>
          </cell>
          <cell r="BC45">
            <v>2</v>
          </cell>
          <cell r="BD45">
            <v>3</v>
          </cell>
          <cell r="BE45">
            <v>2</v>
          </cell>
          <cell r="BG45">
            <v>7</v>
          </cell>
          <cell r="BH45">
            <v>4</v>
          </cell>
          <cell r="BI45">
            <v>2</v>
          </cell>
          <cell r="BJ45">
            <v>1</v>
          </cell>
          <cell r="BK45">
            <v>3</v>
          </cell>
          <cell r="BL45">
            <v>3</v>
          </cell>
          <cell r="BM45">
            <v>3</v>
          </cell>
          <cell r="BN45">
            <v>5</v>
          </cell>
          <cell r="BO45">
            <v>3</v>
          </cell>
          <cell r="BP45">
            <v>3</v>
          </cell>
          <cell r="BQ45">
            <v>5</v>
          </cell>
          <cell r="BR45">
            <v>3</v>
          </cell>
          <cell r="BS45">
            <v>3</v>
          </cell>
          <cell r="BT45">
            <v>1</v>
          </cell>
          <cell r="BU45">
            <v>5</v>
          </cell>
          <cell r="BV45">
            <v>7</v>
          </cell>
          <cell r="BW45">
            <v>5</v>
          </cell>
          <cell r="BX45">
            <v>3</v>
          </cell>
        </row>
        <row r="46">
          <cell r="A46" t="str">
            <v>D416</v>
          </cell>
          <cell r="B46" t="str">
            <v>4143010112</v>
          </cell>
          <cell r="C46" t="str">
            <v>POR LA AUTORIZACION DE PLANES DE MANEJ RESID ESP</v>
          </cell>
          <cell r="D46" t="str">
            <v>AUTOR MANEJO ESPECIAL RESUDUOS</v>
          </cell>
          <cell r="E46">
            <v>15</v>
          </cell>
          <cell r="F46">
            <v>4</v>
          </cell>
          <cell r="G46">
            <v>5</v>
          </cell>
          <cell r="H46">
            <v>2</v>
          </cell>
          <cell r="I46">
            <v>4</v>
          </cell>
          <cell r="K46">
            <v>1</v>
          </cell>
          <cell r="L46">
            <v>10</v>
          </cell>
          <cell r="M46">
            <v>4</v>
          </cell>
          <cell r="N46">
            <v>10</v>
          </cell>
          <cell r="O46">
            <v>11</v>
          </cell>
          <cell r="P46">
            <v>5</v>
          </cell>
          <cell r="Q46">
            <v>4</v>
          </cell>
          <cell r="R46">
            <v>3</v>
          </cell>
          <cell r="S46">
            <v>5</v>
          </cell>
          <cell r="T46">
            <v>9</v>
          </cell>
          <cell r="V46">
            <v>5</v>
          </cell>
          <cell r="W46">
            <v>3</v>
          </cell>
          <cell r="X46">
            <v>4</v>
          </cell>
          <cell r="Y46">
            <v>6</v>
          </cell>
          <cell r="Z46">
            <v>2</v>
          </cell>
          <cell r="AB46">
            <v>1</v>
          </cell>
          <cell r="AC46">
            <v>6</v>
          </cell>
          <cell r="AD46">
            <v>5</v>
          </cell>
          <cell r="AE46">
            <v>1</v>
          </cell>
          <cell r="AF46">
            <v>10</v>
          </cell>
          <cell r="AG46">
            <v>3</v>
          </cell>
          <cell r="AH46">
            <v>2</v>
          </cell>
          <cell r="AI46">
            <v>2</v>
          </cell>
          <cell r="AK46">
            <v>8</v>
          </cell>
          <cell r="AL46">
            <v>5</v>
          </cell>
          <cell r="AM46">
            <v>8</v>
          </cell>
          <cell r="AN46">
            <v>6</v>
          </cell>
          <cell r="AO46">
            <v>4</v>
          </cell>
          <cell r="AP46">
            <v>20</v>
          </cell>
          <cell r="AQ46">
            <v>3</v>
          </cell>
          <cell r="AR46">
            <v>3</v>
          </cell>
          <cell r="AT46">
            <v>10</v>
          </cell>
          <cell r="AU46">
            <v>5</v>
          </cell>
          <cell r="AV46">
            <v>9</v>
          </cell>
          <cell r="AW46">
            <v>12</v>
          </cell>
          <cell r="AX46">
            <v>4</v>
          </cell>
          <cell r="AY46">
            <v>10</v>
          </cell>
          <cell r="AZ46">
            <v>5</v>
          </cell>
          <cell r="BA46">
            <v>8</v>
          </cell>
          <cell r="BB46">
            <v>4</v>
          </cell>
          <cell r="BC46">
            <v>4</v>
          </cell>
          <cell r="BD46">
            <v>5</v>
          </cell>
          <cell r="BE46">
            <v>9</v>
          </cell>
          <cell r="BF46">
            <v>7</v>
          </cell>
          <cell r="BG46">
            <v>8</v>
          </cell>
          <cell r="BH46">
            <v>21</v>
          </cell>
          <cell r="BI46">
            <v>7</v>
          </cell>
          <cell r="BJ46">
            <v>5</v>
          </cell>
          <cell r="BK46">
            <v>4</v>
          </cell>
          <cell r="BL46">
            <v>5</v>
          </cell>
          <cell r="BM46">
            <v>4</v>
          </cell>
          <cell r="BN46">
            <v>9</v>
          </cell>
          <cell r="BO46">
            <v>2</v>
          </cell>
          <cell r="BP46">
            <v>8</v>
          </cell>
          <cell r="BQ46">
            <v>6</v>
          </cell>
          <cell r="BR46">
            <v>1</v>
          </cell>
          <cell r="BS46">
            <v>9</v>
          </cell>
          <cell r="BT46">
            <v>11</v>
          </cell>
          <cell r="BU46">
            <v>4</v>
          </cell>
          <cell r="BV46">
            <v>11</v>
          </cell>
          <cell r="BW46">
            <v>13</v>
          </cell>
          <cell r="BX46">
            <v>6</v>
          </cell>
        </row>
        <row r="47">
          <cell r="A47" t="str">
            <v>D755</v>
          </cell>
          <cell r="B47" t="str">
            <v>4143010113</v>
          </cell>
          <cell r="C47" t="str">
            <v>POR DICT EXPED DE LIC AMBIEN FUENTE JURISD ESTAT</v>
          </cell>
          <cell r="D47" t="str">
            <v>DICT.EXPED.LIC.AMB.JURISD ESTA</v>
          </cell>
          <cell r="F47">
            <v>5</v>
          </cell>
          <cell r="Q47">
            <v>2</v>
          </cell>
          <cell r="Y47">
            <v>1</v>
          </cell>
          <cell r="Z47">
            <v>1</v>
          </cell>
        </row>
        <row r="48">
          <cell r="A48" t="str">
            <v>D402</v>
          </cell>
          <cell r="B48" t="str">
            <v>4143010114</v>
          </cell>
          <cell r="C48" t="str">
            <v>POR DICT DE EXPED DE ACTUALIZ DE LIC AMBIENT UNICA</v>
          </cell>
          <cell r="D48" t="str">
            <v>DICTAM LICEN CÉDUL AMBIEN ÚNIC</v>
          </cell>
          <cell r="E48">
            <v>4</v>
          </cell>
          <cell r="F48">
            <v>3</v>
          </cell>
          <cell r="H48">
            <v>6</v>
          </cell>
          <cell r="I48">
            <v>2</v>
          </cell>
          <cell r="J48">
            <v>1</v>
          </cell>
          <cell r="L48">
            <v>62</v>
          </cell>
          <cell r="M48">
            <v>27</v>
          </cell>
          <cell r="N48">
            <v>112</v>
          </cell>
          <cell r="O48">
            <v>8</v>
          </cell>
          <cell r="P48">
            <v>2</v>
          </cell>
          <cell r="R48">
            <v>3</v>
          </cell>
          <cell r="S48">
            <v>1</v>
          </cell>
          <cell r="T48">
            <v>1</v>
          </cell>
          <cell r="U48">
            <v>2</v>
          </cell>
          <cell r="V48">
            <v>1</v>
          </cell>
          <cell r="W48">
            <v>3</v>
          </cell>
          <cell r="X48">
            <v>6</v>
          </cell>
          <cell r="Y48">
            <v>33</v>
          </cell>
          <cell r="Z48">
            <v>16</v>
          </cell>
          <cell r="AA48">
            <v>10</v>
          </cell>
          <cell r="AB48">
            <v>28</v>
          </cell>
          <cell r="AC48">
            <v>37</v>
          </cell>
          <cell r="AD48">
            <v>65</v>
          </cell>
          <cell r="AE48">
            <v>5</v>
          </cell>
          <cell r="AF48">
            <v>4</v>
          </cell>
          <cell r="AG48">
            <v>2</v>
          </cell>
          <cell r="AH48">
            <v>5</v>
          </cell>
          <cell r="AJ48">
            <v>4</v>
          </cell>
          <cell r="AK48">
            <v>90</v>
          </cell>
          <cell r="AL48">
            <v>116</v>
          </cell>
          <cell r="AM48">
            <v>11</v>
          </cell>
          <cell r="AN48">
            <v>6</v>
          </cell>
          <cell r="AO48">
            <v>3</v>
          </cell>
          <cell r="AP48">
            <v>2</v>
          </cell>
          <cell r="AQ48">
            <v>3</v>
          </cell>
          <cell r="AS48">
            <v>1</v>
          </cell>
          <cell r="AT48">
            <v>1</v>
          </cell>
          <cell r="AU48">
            <v>1</v>
          </cell>
          <cell r="AV48">
            <v>84</v>
          </cell>
          <cell r="AW48">
            <v>35</v>
          </cell>
          <cell r="AX48">
            <v>102</v>
          </cell>
          <cell r="AY48">
            <v>8</v>
          </cell>
          <cell r="AZ48">
            <v>1</v>
          </cell>
          <cell r="BA48">
            <v>1</v>
          </cell>
          <cell r="BC48">
            <v>1</v>
          </cell>
          <cell r="BD48">
            <v>1</v>
          </cell>
          <cell r="BE48">
            <v>2</v>
          </cell>
          <cell r="BG48">
            <v>5</v>
          </cell>
          <cell r="BH48">
            <v>22</v>
          </cell>
          <cell r="BI48">
            <v>47</v>
          </cell>
          <cell r="BJ48">
            <v>165</v>
          </cell>
          <cell r="BK48">
            <v>4</v>
          </cell>
          <cell r="BL48">
            <v>2</v>
          </cell>
          <cell r="BM48">
            <v>3</v>
          </cell>
          <cell r="BO48">
            <v>1</v>
          </cell>
          <cell r="BQ48">
            <v>1</v>
          </cell>
          <cell r="BS48">
            <v>4</v>
          </cell>
          <cell r="BT48">
            <v>72</v>
          </cell>
          <cell r="BU48">
            <v>46</v>
          </cell>
          <cell r="BV48">
            <v>108</v>
          </cell>
          <cell r="BW48">
            <v>11</v>
          </cell>
          <cell r="BX48">
            <v>2</v>
          </cell>
        </row>
        <row r="49">
          <cell r="A49" t="str">
            <v>D417</v>
          </cell>
          <cell r="D49" t="str">
            <v>DICTAM LICENC AMBIEN ÚNICAS</v>
          </cell>
          <cell r="E49">
            <v>1</v>
          </cell>
          <cell r="H49">
            <v>1</v>
          </cell>
          <cell r="L49">
            <v>3</v>
          </cell>
          <cell r="M49">
            <v>1</v>
          </cell>
          <cell r="N49">
            <v>2</v>
          </cell>
          <cell r="O49">
            <v>1</v>
          </cell>
          <cell r="Q49">
            <v>3</v>
          </cell>
          <cell r="R49">
            <v>2</v>
          </cell>
          <cell r="T49">
            <v>4</v>
          </cell>
          <cell r="U49">
            <v>2</v>
          </cell>
          <cell r="V49">
            <v>4</v>
          </cell>
          <cell r="W49">
            <v>4</v>
          </cell>
          <cell r="X49">
            <v>3</v>
          </cell>
          <cell r="Y49">
            <v>4</v>
          </cell>
          <cell r="Z49">
            <v>3</v>
          </cell>
          <cell r="AB49">
            <v>1</v>
          </cell>
          <cell r="AD49">
            <v>1</v>
          </cell>
          <cell r="AE49">
            <v>5</v>
          </cell>
          <cell r="AF49">
            <v>2</v>
          </cell>
          <cell r="AG49">
            <v>1</v>
          </cell>
          <cell r="AH49">
            <v>2</v>
          </cell>
          <cell r="AJ49">
            <v>1</v>
          </cell>
          <cell r="AK49">
            <v>1</v>
          </cell>
          <cell r="AL49">
            <v>3</v>
          </cell>
          <cell r="AM49">
            <v>1</v>
          </cell>
          <cell r="AN49">
            <v>2</v>
          </cell>
          <cell r="AO49">
            <v>3</v>
          </cell>
          <cell r="AP49">
            <v>1</v>
          </cell>
          <cell r="AQ49">
            <v>4</v>
          </cell>
          <cell r="AS49">
            <v>1</v>
          </cell>
          <cell r="AV49">
            <v>3</v>
          </cell>
          <cell r="AW49">
            <v>2</v>
          </cell>
          <cell r="AX49">
            <v>1</v>
          </cell>
          <cell r="AY49">
            <v>1</v>
          </cell>
          <cell r="AZ49">
            <v>2</v>
          </cell>
          <cell r="BA49">
            <v>5</v>
          </cell>
          <cell r="BB49">
            <v>2</v>
          </cell>
          <cell r="BC49">
            <v>2</v>
          </cell>
          <cell r="BD49">
            <v>2</v>
          </cell>
          <cell r="BE49">
            <v>1</v>
          </cell>
          <cell r="BF49">
            <v>1</v>
          </cell>
          <cell r="BM49">
            <v>1</v>
          </cell>
          <cell r="BN49">
            <v>1</v>
          </cell>
          <cell r="BO49">
            <v>1</v>
          </cell>
        </row>
        <row r="50">
          <cell r="A50" t="str">
            <v>D985</v>
          </cell>
          <cell r="D50" t="str">
            <v>REF.LIC.AMB.FTE.FIJ.AUM.PROD</v>
          </cell>
          <cell r="L50">
            <v>1</v>
          </cell>
          <cell r="Q50">
            <v>2</v>
          </cell>
          <cell r="V50">
            <v>2</v>
          </cell>
          <cell r="W50">
            <v>1</v>
          </cell>
          <cell r="Y50">
            <v>2</v>
          </cell>
          <cell r="AC50">
            <v>1</v>
          </cell>
          <cell r="AD50">
            <v>1</v>
          </cell>
          <cell r="AF50">
            <v>2</v>
          </cell>
          <cell r="AG50">
            <v>1</v>
          </cell>
          <cell r="AK50">
            <v>47</v>
          </cell>
          <cell r="AL50">
            <v>4</v>
          </cell>
          <cell r="AM50">
            <v>1</v>
          </cell>
          <cell r="AP50">
            <v>1</v>
          </cell>
          <cell r="AS50">
            <v>2</v>
          </cell>
          <cell r="AT50">
            <v>1</v>
          </cell>
          <cell r="AW50">
            <v>1</v>
          </cell>
          <cell r="AZ50">
            <v>1</v>
          </cell>
          <cell r="BD50">
            <v>1</v>
          </cell>
          <cell r="BJ50">
            <v>2</v>
          </cell>
          <cell r="BL50">
            <v>1</v>
          </cell>
          <cell r="BM50">
            <v>1</v>
          </cell>
          <cell r="BN50">
            <v>1</v>
          </cell>
          <cell r="BQ50">
            <v>2</v>
          </cell>
          <cell r="BR50">
            <v>1</v>
          </cell>
          <cell r="BV50">
            <v>3</v>
          </cell>
          <cell r="BW50">
            <v>1</v>
          </cell>
        </row>
        <row r="51">
          <cell r="A51" t="str">
            <v>D418</v>
          </cell>
          <cell r="B51" t="str">
            <v>4143010115</v>
          </cell>
          <cell r="C51" t="str">
            <v>POR LA VALIDACION DE DICTAMENES DE DAÑO AMBIENTAL</v>
          </cell>
          <cell r="D51" t="str">
            <v>OPI.TÉC.IMPAC.RIESGO AMB.11A20</v>
          </cell>
          <cell r="N51">
            <v>2</v>
          </cell>
          <cell r="O51">
            <v>6</v>
          </cell>
          <cell r="V51">
            <v>3</v>
          </cell>
          <cell r="Y51">
            <v>1</v>
          </cell>
          <cell r="AF51">
            <v>1</v>
          </cell>
          <cell r="AI51">
            <v>2</v>
          </cell>
          <cell r="AJ51">
            <v>1</v>
          </cell>
          <cell r="AK51">
            <v>1</v>
          </cell>
          <cell r="AP51">
            <v>2</v>
          </cell>
          <cell r="AQ51">
            <v>2</v>
          </cell>
          <cell r="AU51">
            <v>1</v>
          </cell>
          <cell r="AZ51">
            <v>2</v>
          </cell>
          <cell r="BB51">
            <v>1</v>
          </cell>
          <cell r="BD51">
            <v>1</v>
          </cell>
          <cell r="BF51">
            <v>1</v>
          </cell>
          <cell r="BG51">
            <v>3</v>
          </cell>
          <cell r="BI51">
            <v>4</v>
          </cell>
          <cell r="BJ51">
            <v>3</v>
          </cell>
          <cell r="BN51">
            <v>1</v>
          </cell>
          <cell r="BO51">
            <v>1</v>
          </cell>
          <cell r="BQ51">
            <v>1</v>
          </cell>
          <cell r="BR51">
            <v>1</v>
          </cell>
          <cell r="BS51">
            <v>3</v>
          </cell>
          <cell r="BV51">
            <v>1</v>
          </cell>
          <cell r="BX51">
            <v>3</v>
          </cell>
        </row>
        <row r="52">
          <cell r="A52" t="str">
            <v>D603</v>
          </cell>
          <cell r="D52" t="str">
            <v>OPIN.TÉC.IMPACTO Y RIESGO AMBI</v>
          </cell>
          <cell r="E52">
            <v>15</v>
          </cell>
          <cell r="F52">
            <v>12</v>
          </cell>
          <cell r="G52">
            <v>4</v>
          </cell>
          <cell r="H52">
            <v>12</v>
          </cell>
          <cell r="I52">
            <v>12</v>
          </cell>
          <cell r="J52">
            <v>24</v>
          </cell>
          <cell r="K52">
            <v>7</v>
          </cell>
          <cell r="L52">
            <v>3</v>
          </cell>
          <cell r="M52">
            <v>30</v>
          </cell>
          <cell r="N52">
            <v>99</v>
          </cell>
          <cell r="O52">
            <v>55</v>
          </cell>
          <cell r="P52">
            <v>24</v>
          </cell>
          <cell r="Q52">
            <v>14</v>
          </cell>
          <cell r="R52">
            <v>11</v>
          </cell>
          <cell r="S52">
            <v>8</v>
          </cell>
          <cell r="T52">
            <v>11</v>
          </cell>
          <cell r="U52">
            <v>12</v>
          </cell>
          <cell r="V52">
            <v>20</v>
          </cell>
          <cell r="W52">
            <v>12</v>
          </cell>
          <cell r="X52">
            <v>20</v>
          </cell>
          <cell r="Y52">
            <v>14</v>
          </cell>
          <cell r="Z52">
            <v>10</v>
          </cell>
          <cell r="AA52">
            <v>10</v>
          </cell>
          <cell r="AB52">
            <v>80</v>
          </cell>
          <cell r="AC52">
            <v>16</v>
          </cell>
          <cell r="AD52">
            <v>10</v>
          </cell>
          <cell r="AE52">
            <v>15</v>
          </cell>
          <cell r="AF52">
            <v>13</v>
          </cell>
          <cell r="AG52">
            <v>31</v>
          </cell>
          <cell r="AH52">
            <v>37</v>
          </cell>
          <cell r="AI52">
            <v>13</v>
          </cell>
          <cell r="AJ52">
            <v>34</v>
          </cell>
          <cell r="AK52">
            <v>9</v>
          </cell>
          <cell r="AL52">
            <v>12</v>
          </cell>
          <cell r="AM52">
            <v>98</v>
          </cell>
          <cell r="AN52">
            <v>28</v>
          </cell>
          <cell r="AO52">
            <v>35</v>
          </cell>
          <cell r="AP52">
            <v>18</v>
          </cell>
          <cell r="AQ52">
            <v>14</v>
          </cell>
          <cell r="AR52">
            <v>8</v>
          </cell>
          <cell r="AS52">
            <v>26</v>
          </cell>
          <cell r="AT52">
            <v>11</v>
          </cell>
          <cell r="AU52">
            <v>52</v>
          </cell>
          <cell r="AV52">
            <v>53</v>
          </cell>
          <cell r="AW52">
            <v>47</v>
          </cell>
          <cell r="AX52">
            <v>42</v>
          </cell>
          <cell r="AY52">
            <v>50</v>
          </cell>
          <cell r="AZ52">
            <v>40</v>
          </cell>
          <cell r="BA52">
            <v>18</v>
          </cell>
          <cell r="BB52">
            <v>16</v>
          </cell>
          <cell r="BC52">
            <v>12</v>
          </cell>
          <cell r="BD52">
            <v>22</v>
          </cell>
          <cell r="BE52">
            <v>19</v>
          </cell>
          <cell r="BF52">
            <v>25</v>
          </cell>
          <cell r="BG52">
            <v>74</v>
          </cell>
          <cell r="BH52">
            <v>59</v>
          </cell>
          <cell r="BI52">
            <v>103</v>
          </cell>
          <cell r="BJ52">
            <v>42</v>
          </cell>
          <cell r="BK52">
            <v>35</v>
          </cell>
          <cell r="BL52">
            <v>38</v>
          </cell>
          <cell r="BM52">
            <v>19</v>
          </cell>
          <cell r="BN52">
            <v>34</v>
          </cell>
          <cell r="BO52">
            <v>38</v>
          </cell>
          <cell r="BP52">
            <v>30</v>
          </cell>
          <cell r="BQ52">
            <v>8</v>
          </cell>
          <cell r="BR52">
            <v>27</v>
          </cell>
          <cell r="BS52">
            <v>102</v>
          </cell>
          <cell r="BT52">
            <v>60</v>
          </cell>
          <cell r="BU52">
            <v>51</v>
          </cell>
          <cell r="BV52">
            <v>34</v>
          </cell>
          <cell r="BW52">
            <v>39</v>
          </cell>
          <cell r="BX52">
            <v>28</v>
          </cell>
        </row>
        <row r="53">
          <cell r="A53" t="str">
            <v>D984</v>
          </cell>
          <cell r="D53" t="str">
            <v>VALID DICTAMEN DAÑO AMBIENTAL</v>
          </cell>
          <cell r="G53">
            <v>1</v>
          </cell>
          <cell r="I53">
            <v>4</v>
          </cell>
          <cell r="J53">
            <v>2</v>
          </cell>
          <cell r="K53">
            <v>1</v>
          </cell>
          <cell r="L53">
            <v>3</v>
          </cell>
          <cell r="M53">
            <v>4</v>
          </cell>
          <cell r="N53">
            <v>5</v>
          </cell>
          <cell r="O53">
            <v>5</v>
          </cell>
          <cell r="P53">
            <v>2</v>
          </cell>
          <cell r="Q53">
            <v>4</v>
          </cell>
          <cell r="R53">
            <v>1</v>
          </cell>
          <cell r="S53">
            <v>3</v>
          </cell>
          <cell r="T53">
            <v>4</v>
          </cell>
          <cell r="U53">
            <v>2</v>
          </cell>
          <cell r="V53">
            <v>2</v>
          </cell>
          <cell r="W53">
            <v>3</v>
          </cell>
          <cell r="X53">
            <v>5</v>
          </cell>
          <cell r="Y53">
            <v>6</v>
          </cell>
          <cell r="AA53">
            <v>1</v>
          </cell>
          <cell r="AB53">
            <v>3</v>
          </cell>
          <cell r="AC53">
            <v>1</v>
          </cell>
          <cell r="AE53">
            <v>4</v>
          </cell>
          <cell r="AF53">
            <v>1</v>
          </cell>
          <cell r="AG53">
            <v>3</v>
          </cell>
          <cell r="AH53">
            <v>3</v>
          </cell>
          <cell r="AJ53">
            <v>1</v>
          </cell>
          <cell r="AL53">
            <v>1</v>
          </cell>
          <cell r="AN53">
            <v>3</v>
          </cell>
          <cell r="AP53">
            <v>2</v>
          </cell>
          <cell r="AQ53">
            <v>5</v>
          </cell>
          <cell r="AR53">
            <v>4</v>
          </cell>
          <cell r="AT53">
            <v>1</v>
          </cell>
          <cell r="AU53">
            <v>1</v>
          </cell>
          <cell r="AV53">
            <v>1</v>
          </cell>
          <cell r="AX53">
            <v>1</v>
          </cell>
          <cell r="AY53">
            <v>7</v>
          </cell>
          <cell r="AZ53">
            <v>6</v>
          </cell>
          <cell r="BA53">
            <v>3</v>
          </cell>
          <cell r="BB53">
            <v>7</v>
          </cell>
          <cell r="BC53">
            <v>4</v>
          </cell>
          <cell r="BD53">
            <v>4</v>
          </cell>
          <cell r="BE53">
            <v>2</v>
          </cell>
          <cell r="BF53">
            <v>7</v>
          </cell>
          <cell r="BG53">
            <v>5</v>
          </cell>
          <cell r="BH53">
            <v>10</v>
          </cell>
          <cell r="BI53">
            <v>3</v>
          </cell>
          <cell r="BJ53">
            <v>2</v>
          </cell>
          <cell r="BK53">
            <v>5</v>
          </cell>
          <cell r="BL53">
            <v>4</v>
          </cell>
          <cell r="BM53">
            <v>3</v>
          </cell>
          <cell r="BN53">
            <v>7</v>
          </cell>
          <cell r="BO53">
            <v>6</v>
          </cell>
          <cell r="BP53">
            <v>6</v>
          </cell>
          <cell r="BQ53">
            <v>8</v>
          </cell>
          <cell r="BR53">
            <v>5</v>
          </cell>
          <cell r="BS53">
            <v>2</v>
          </cell>
          <cell r="BT53">
            <v>4</v>
          </cell>
          <cell r="BU53">
            <v>2</v>
          </cell>
          <cell r="BV53">
            <v>5</v>
          </cell>
          <cell r="BW53">
            <v>1</v>
          </cell>
          <cell r="BX53">
            <v>3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lendario ingresos"/>
      <sheetName val="2024vs2023"/>
      <sheetName val="F5"/>
      <sheetName val="Resumen"/>
      <sheetName val="Fichas"/>
      <sheetName val="ISN"/>
      <sheetName val="CPE"/>
      <sheetName val="S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E4">
            <v>1572236384</v>
          </cell>
          <cell r="F4">
            <v>2611864014.5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E0D8-9D4C-4A93-B02A-DC4A8042A9A9}">
  <sheetPr>
    <tabColor rgb="FF92D050"/>
    <pageSetUpPr fitToPage="1"/>
  </sheetPr>
  <dimension ref="B1:M445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4" sqref="F14"/>
    </sheetView>
  </sheetViews>
  <sheetFormatPr baseColWidth="10" defaultColWidth="11.42578125" defaultRowHeight="12" x14ac:dyDescent="0.25"/>
  <cols>
    <col min="1" max="1" width="4" style="1" customWidth="1"/>
    <col min="2" max="2" width="63.42578125" style="35" customWidth="1"/>
    <col min="3" max="3" width="18.140625" style="2" customWidth="1"/>
    <col min="4" max="5" width="17.42578125" style="2" customWidth="1"/>
    <col min="6" max="6" width="19.42578125" style="2" customWidth="1"/>
    <col min="7" max="8" width="17.42578125" style="2" customWidth="1"/>
    <col min="9" max="9" width="16" style="1" customWidth="1"/>
    <col min="10" max="10" width="16.28515625" style="1" bestFit="1" customWidth="1"/>
    <col min="11" max="11" width="17.42578125" style="1" customWidth="1"/>
    <col min="12" max="12" width="17.7109375" style="1" customWidth="1"/>
    <col min="13" max="141" width="11.42578125" style="1"/>
    <col min="142" max="142" width="11" style="1" customWidth="1"/>
    <col min="143" max="143" width="18.5703125" style="1" customWidth="1"/>
    <col min="144" max="144" width="4.42578125" style="1" customWidth="1"/>
    <col min="145" max="145" width="71.28515625" style="1" customWidth="1"/>
    <col min="146" max="146" width="19.140625" style="1" customWidth="1"/>
    <col min="147" max="147" width="20.140625" style="1" bestFit="1" customWidth="1"/>
    <col min="148" max="148" width="18.5703125" style="1" bestFit="1" customWidth="1"/>
    <col min="149" max="149" width="17" style="1" bestFit="1" customWidth="1"/>
    <col min="150" max="150" width="17.5703125" style="1" bestFit="1" customWidth="1"/>
    <col min="151" max="397" width="11.42578125" style="1"/>
    <col min="398" max="398" width="11" style="1" customWidth="1"/>
    <col min="399" max="399" width="18.5703125" style="1" customWidth="1"/>
    <col min="400" max="400" width="4.42578125" style="1" customWidth="1"/>
    <col min="401" max="401" width="71.28515625" style="1" customWidth="1"/>
    <col min="402" max="402" width="19.140625" style="1" customWidth="1"/>
    <col min="403" max="403" width="20.140625" style="1" bestFit="1" customWidth="1"/>
    <col min="404" max="404" width="18.5703125" style="1" bestFit="1" customWidth="1"/>
    <col min="405" max="405" width="17" style="1" bestFit="1" customWidth="1"/>
    <col min="406" max="406" width="17.5703125" style="1" bestFit="1" customWidth="1"/>
    <col min="407" max="653" width="11.42578125" style="1"/>
    <col min="654" max="654" width="11" style="1" customWidth="1"/>
    <col min="655" max="655" width="18.5703125" style="1" customWidth="1"/>
    <col min="656" max="656" width="4.42578125" style="1" customWidth="1"/>
    <col min="657" max="657" width="71.28515625" style="1" customWidth="1"/>
    <col min="658" max="658" width="19.140625" style="1" customWidth="1"/>
    <col min="659" max="659" width="20.140625" style="1" bestFit="1" customWidth="1"/>
    <col min="660" max="660" width="18.5703125" style="1" bestFit="1" customWidth="1"/>
    <col min="661" max="661" width="17" style="1" bestFit="1" customWidth="1"/>
    <col min="662" max="662" width="17.5703125" style="1" bestFit="1" customWidth="1"/>
    <col min="663" max="909" width="11.42578125" style="1"/>
    <col min="910" max="910" width="11" style="1" customWidth="1"/>
    <col min="911" max="911" width="18.5703125" style="1" customWidth="1"/>
    <col min="912" max="912" width="4.42578125" style="1" customWidth="1"/>
    <col min="913" max="913" width="71.28515625" style="1" customWidth="1"/>
    <col min="914" max="914" width="19.140625" style="1" customWidth="1"/>
    <col min="915" max="915" width="20.140625" style="1" bestFit="1" customWidth="1"/>
    <col min="916" max="916" width="18.5703125" style="1" bestFit="1" customWidth="1"/>
    <col min="917" max="917" width="17" style="1" bestFit="1" customWidth="1"/>
    <col min="918" max="918" width="17.5703125" style="1" bestFit="1" customWidth="1"/>
    <col min="919" max="1165" width="11.42578125" style="1"/>
    <col min="1166" max="1166" width="11" style="1" customWidth="1"/>
    <col min="1167" max="1167" width="18.5703125" style="1" customWidth="1"/>
    <col min="1168" max="1168" width="4.42578125" style="1" customWidth="1"/>
    <col min="1169" max="1169" width="71.28515625" style="1" customWidth="1"/>
    <col min="1170" max="1170" width="19.140625" style="1" customWidth="1"/>
    <col min="1171" max="1171" width="20.140625" style="1" bestFit="1" customWidth="1"/>
    <col min="1172" max="1172" width="18.5703125" style="1" bestFit="1" customWidth="1"/>
    <col min="1173" max="1173" width="17" style="1" bestFit="1" customWidth="1"/>
    <col min="1174" max="1174" width="17.5703125" style="1" bestFit="1" customWidth="1"/>
    <col min="1175" max="1421" width="11.42578125" style="1"/>
    <col min="1422" max="1422" width="11" style="1" customWidth="1"/>
    <col min="1423" max="1423" width="18.5703125" style="1" customWidth="1"/>
    <col min="1424" max="1424" width="4.42578125" style="1" customWidth="1"/>
    <col min="1425" max="1425" width="71.28515625" style="1" customWidth="1"/>
    <col min="1426" max="1426" width="19.140625" style="1" customWidth="1"/>
    <col min="1427" max="1427" width="20.140625" style="1" bestFit="1" customWidth="1"/>
    <col min="1428" max="1428" width="18.5703125" style="1" bestFit="1" customWidth="1"/>
    <col min="1429" max="1429" width="17" style="1" bestFit="1" customWidth="1"/>
    <col min="1430" max="1430" width="17.5703125" style="1" bestFit="1" customWidth="1"/>
    <col min="1431" max="1677" width="11.42578125" style="1"/>
    <col min="1678" max="1678" width="11" style="1" customWidth="1"/>
    <col min="1679" max="1679" width="18.5703125" style="1" customWidth="1"/>
    <col min="1680" max="1680" width="4.42578125" style="1" customWidth="1"/>
    <col min="1681" max="1681" width="71.28515625" style="1" customWidth="1"/>
    <col min="1682" max="1682" width="19.140625" style="1" customWidth="1"/>
    <col min="1683" max="1683" width="20.140625" style="1" bestFit="1" customWidth="1"/>
    <col min="1684" max="1684" width="18.5703125" style="1" bestFit="1" customWidth="1"/>
    <col min="1685" max="1685" width="17" style="1" bestFit="1" customWidth="1"/>
    <col min="1686" max="1686" width="17.5703125" style="1" bestFit="1" customWidth="1"/>
    <col min="1687" max="1933" width="11.42578125" style="1"/>
    <col min="1934" max="1934" width="11" style="1" customWidth="1"/>
    <col min="1935" max="1935" width="18.5703125" style="1" customWidth="1"/>
    <col min="1936" max="1936" width="4.42578125" style="1" customWidth="1"/>
    <col min="1937" max="1937" width="71.28515625" style="1" customWidth="1"/>
    <col min="1938" max="1938" width="19.140625" style="1" customWidth="1"/>
    <col min="1939" max="1939" width="20.140625" style="1" bestFit="1" customWidth="1"/>
    <col min="1940" max="1940" width="18.5703125" style="1" bestFit="1" customWidth="1"/>
    <col min="1941" max="1941" width="17" style="1" bestFit="1" customWidth="1"/>
    <col min="1942" max="1942" width="17.5703125" style="1" bestFit="1" customWidth="1"/>
    <col min="1943" max="2189" width="11.42578125" style="1"/>
    <col min="2190" max="2190" width="11" style="1" customWidth="1"/>
    <col min="2191" max="2191" width="18.5703125" style="1" customWidth="1"/>
    <col min="2192" max="2192" width="4.42578125" style="1" customWidth="1"/>
    <col min="2193" max="2193" width="71.28515625" style="1" customWidth="1"/>
    <col min="2194" max="2194" width="19.140625" style="1" customWidth="1"/>
    <col min="2195" max="2195" width="20.140625" style="1" bestFit="1" customWidth="1"/>
    <col min="2196" max="2196" width="18.5703125" style="1" bestFit="1" customWidth="1"/>
    <col min="2197" max="2197" width="17" style="1" bestFit="1" customWidth="1"/>
    <col min="2198" max="2198" width="17.5703125" style="1" bestFit="1" customWidth="1"/>
    <col min="2199" max="2445" width="11.42578125" style="1"/>
    <col min="2446" max="2446" width="11" style="1" customWidth="1"/>
    <col min="2447" max="2447" width="18.5703125" style="1" customWidth="1"/>
    <col min="2448" max="2448" width="4.42578125" style="1" customWidth="1"/>
    <col min="2449" max="2449" width="71.28515625" style="1" customWidth="1"/>
    <col min="2450" max="2450" width="19.140625" style="1" customWidth="1"/>
    <col min="2451" max="2451" width="20.140625" style="1" bestFit="1" customWidth="1"/>
    <col min="2452" max="2452" width="18.5703125" style="1" bestFit="1" customWidth="1"/>
    <col min="2453" max="2453" width="17" style="1" bestFit="1" customWidth="1"/>
    <col min="2454" max="2454" width="17.5703125" style="1" bestFit="1" customWidth="1"/>
    <col min="2455" max="2701" width="11.42578125" style="1"/>
    <col min="2702" max="2702" width="11" style="1" customWidth="1"/>
    <col min="2703" max="2703" width="18.5703125" style="1" customWidth="1"/>
    <col min="2704" max="2704" width="4.42578125" style="1" customWidth="1"/>
    <col min="2705" max="2705" width="71.28515625" style="1" customWidth="1"/>
    <col min="2706" max="2706" width="19.140625" style="1" customWidth="1"/>
    <col min="2707" max="2707" width="20.140625" style="1" bestFit="1" customWidth="1"/>
    <col min="2708" max="2708" width="18.5703125" style="1" bestFit="1" customWidth="1"/>
    <col min="2709" max="2709" width="17" style="1" bestFit="1" customWidth="1"/>
    <col min="2710" max="2710" width="17.5703125" style="1" bestFit="1" customWidth="1"/>
    <col min="2711" max="2957" width="11.42578125" style="1"/>
    <col min="2958" max="2958" width="11" style="1" customWidth="1"/>
    <col min="2959" max="2959" width="18.5703125" style="1" customWidth="1"/>
    <col min="2960" max="2960" width="4.42578125" style="1" customWidth="1"/>
    <col min="2961" max="2961" width="71.28515625" style="1" customWidth="1"/>
    <col min="2962" max="2962" width="19.140625" style="1" customWidth="1"/>
    <col min="2963" max="2963" width="20.140625" style="1" bestFit="1" customWidth="1"/>
    <col min="2964" max="2964" width="18.5703125" style="1" bestFit="1" customWidth="1"/>
    <col min="2965" max="2965" width="17" style="1" bestFit="1" customWidth="1"/>
    <col min="2966" max="2966" width="17.5703125" style="1" bestFit="1" customWidth="1"/>
    <col min="2967" max="3213" width="11.42578125" style="1"/>
    <col min="3214" max="3214" width="11" style="1" customWidth="1"/>
    <col min="3215" max="3215" width="18.5703125" style="1" customWidth="1"/>
    <col min="3216" max="3216" width="4.42578125" style="1" customWidth="1"/>
    <col min="3217" max="3217" width="71.28515625" style="1" customWidth="1"/>
    <col min="3218" max="3218" width="19.140625" style="1" customWidth="1"/>
    <col min="3219" max="3219" width="20.140625" style="1" bestFit="1" customWidth="1"/>
    <col min="3220" max="3220" width="18.5703125" style="1" bestFit="1" customWidth="1"/>
    <col min="3221" max="3221" width="17" style="1" bestFit="1" customWidth="1"/>
    <col min="3222" max="3222" width="17.5703125" style="1" bestFit="1" customWidth="1"/>
    <col min="3223" max="3469" width="11.42578125" style="1"/>
    <col min="3470" max="3470" width="11" style="1" customWidth="1"/>
    <col min="3471" max="3471" width="18.5703125" style="1" customWidth="1"/>
    <col min="3472" max="3472" width="4.42578125" style="1" customWidth="1"/>
    <col min="3473" max="3473" width="71.28515625" style="1" customWidth="1"/>
    <col min="3474" max="3474" width="19.140625" style="1" customWidth="1"/>
    <col min="3475" max="3475" width="20.140625" style="1" bestFit="1" customWidth="1"/>
    <col min="3476" max="3476" width="18.5703125" style="1" bestFit="1" customWidth="1"/>
    <col min="3477" max="3477" width="17" style="1" bestFit="1" customWidth="1"/>
    <col min="3478" max="3478" width="17.5703125" style="1" bestFit="1" customWidth="1"/>
    <col min="3479" max="3725" width="11.42578125" style="1"/>
    <col min="3726" max="3726" width="11" style="1" customWidth="1"/>
    <col min="3727" max="3727" width="18.5703125" style="1" customWidth="1"/>
    <col min="3728" max="3728" width="4.42578125" style="1" customWidth="1"/>
    <col min="3729" max="3729" width="71.28515625" style="1" customWidth="1"/>
    <col min="3730" max="3730" width="19.140625" style="1" customWidth="1"/>
    <col min="3731" max="3731" width="20.140625" style="1" bestFit="1" customWidth="1"/>
    <col min="3732" max="3732" width="18.5703125" style="1" bestFit="1" customWidth="1"/>
    <col min="3733" max="3733" width="17" style="1" bestFit="1" customWidth="1"/>
    <col min="3734" max="3734" width="17.5703125" style="1" bestFit="1" customWidth="1"/>
    <col min="3735" max="3981" width="11.42578125" style="1"/>
    <col min="3982" max="3982" width="11" style="1" customWidth="1"/>
    <col min="3983" max="3983" width="18.5703125" style="1" customWidth="1"/>
    <col min="3984" max="3984" width="4.42578125" style="1" customWidth="1"/>
    <col min="3985" max="3985" width="71.28515625" style="1" customWidth="1"/>
    <col min="3986" max="3986" width="19.140625" style="1" customWidth="1"/>
    <col min="3987" max="3987" width="20.140625" style="1" bestFit="1" customWidth="1"/>
    <col min="3988" max="3988" width="18.5703125" style="1" bestFit="1" customWidth="1"/>
    <col min="3989" max="3989" width="17" style="1" bestFit="1" customWidth="1"/>
    <col min="3990" max="3990" width="17.5703125" style="1" bestFit="1" customWidth="1"/>
    <col min="3991" max="4237" width="11.42578125" style="1"/>
    <col min="4238" max="4238" width="11" style="1" customWidth="1"/>
    <col min="4239" max="4239" width="18.5703125" style="1" customWidth="1"/>
    <col min="4240" max="4240" width="4.42578125" style="1" customWidth="1"/>
    <col min="4241" max="4241" width="71.28515625" style="1" customWidth="1"/>
    <col min="4242" max="4242" width="19.140625" style="1" customWidth="1"/>
    <col min="4243" max="4243" width="20.140625" style="1" bestFit="1" customWidth="1"/>
    <col min="4244" max="4244" width="18.5703125" style="1" bestFit="1" customWidth="1"/>
    <col min="4245" max="4245" width="17" style="1" bestFit="1" customWidth="1"/>
    <col min="4246" max="4246" width="17.5703125" style="1" bestFit="1" customWidth="1"/>
    <col min="4247" max="4493" width="11.42578125" style="1"/>
    <col min="4494" max="4494" width="11" style="1" customWidth="1"/>
    <col min="4495" max="4495" width="18.5703125" style="1" customWidth="1"/>
    <col min="4496" max="4496" width="4.42578125" style="1" customWidth="1"/>
    <col min="4497" max="4497" width="71.28515625" style="1" customWidth="1"/>
    <col min="4498" max="4498" width="19.140625" style="1" customWidth="1"/>
    <col min="4499" max="4499" width="20.140625" style="1" bestFit="1" customWidth="1"/>
    <col min="4500" max="4500" width="18.5703125" style="1" bestFit="1" customWidth="1"/>
    <col min="4501" max="4501" width="17" style="1" bestFit="1" customWidth="1"/>
    <col min="4502" max="4502" width="17.5703125" style="1" bestFit="1" customWidth="1"/>
    <col min="4503" max="4749" width="11.42578125" style="1"/>
    <col min="4750" max="4750" width="11" style="1" customWidth="1"/>
    <col min="4751" max="4751" width="18.5703125" style="1" customWidth="1"/>
    <col min="4752" max="4752" width="4.42578125" style="1" customWidth="1"/>
    <col min="4753" max="4753" width="71.28515625" style="1" customWidth="1"/>
    <col min="4754" max="4754" width="19.140625" style="1" customWidth="1"/>
    <col min="4755" max="4755" width="20.140625" style="1" bestFit="1" customWidth="1"/>
    <col min="4756" max="4756" width="18.5703125" style="1" bestFit="1" customWidth="1"/>
    <col min="4757" max="4757" width="17" style="1" bestFit="1" customWidth="1"/>
    <col min="4758" max="4758" width="17.5703125" style="1" bestFit="1" customWidth="1"/>
    <col min="4759" max="5005" width="11.42578125" style="1"/>
    <col min="5006" max="5006" width="11" style="1" customWidth="1"/>
    <col min="5007" max="5007" width="18.5703125" style="1" customWidth="1"/>
    <col min="5008" max="5008" width="4.42578125" style="1" customWidth="1"/>
    <col min="5009" max="5009" width="71.28515625" style="1" customWidth="1"/>
    <col min="5010" max="5010" width="19.140625" style="1" customWidth="1"/>
    <col min="5011" max="5011" width="20.140625" style="1" bestFit="1" customWidth="1"/>
    <col min="5012" max="5012" width="18.5703125" style="1" bestFit="1" customWidth="1"/>
    <col min="5013" max="5013" width="17" style="1" bestFit="1" customWidth="1"/>
    <col min="5014" max="5014" width="17.5703125" style="1" bestFit="1" customWidth="1"/>
    <col min="5015" max="5261" width="11.42578125" style="1"/>
    <col min="5262" max="5262" width="11" style="1" customWidth="1"/>
    <col min="5263" max="5263" width="18.5703125" style="1" customWidth="1"/>
    <col min="5264" max="5264" width="4.42578125" style="1" customWidth="1"/>
    <col min="5265" max="5265" width="71.28515625" style="1" customWidth="1"/>
    <col min="5266" max="5266" width="19.140625" style="1" customWidth="1"/>
    <col min="5267" max="5267" width="20.140625" style="1" bestFit="1" customWidth="1"/>
    <col min="5268" max="5268" width="18.5703125" style="1" bestFit="1" customWidth="1"/>
    <col min="5269" max="5269" width="17" style="1" bestFit="1" customWidth="1"/>
    <col min="5270" max="5270" width="17.5703125" style="1" bestFit="1" customWidth="1"/>
    <col min="5271" max="5517" width="11.42578125" style="1"/>
    <col min="5518" max="5518" width="11" style="1" customWidth="1"/>
    <col min="5519" max="5519" width="18.5703125" style="1" customWidth="1"/>
    <col min="5520" max="5520" width="4.42578125" style="1" customWidth="1"/>
    <col min="5521" max="5521" width="71.28515625" style="1" customWidth="1"/>
    <col min="5522" max="5522" width="19.140625" style="1" customWidth="1"/>
    <col min="5523" max="5523" width="20.140625" style="1" bestFit="1" customWidth="1"/>
    <col min="5524" max="5524" width="18.5703125" style="1" bestFit="1" customWidth="1"/>
    <col min="5525" max="5525" width="17" style="1" bestFit="1" customWidth="1"/>
    <col min="5526" max="5526" width="17.5703125" style="1" bestFit="1" customWidth="1"/>
    <col min="5527" max="5773" width="11.42578125" style="1"/>
    <col min="5774" max="5774" width="11" style="1" customWidth="1"/>
    <col min="5775" max="5775" width="18.5703125" style="1" customWidth="1"/>
    <col min="5776" max="5776" width="4.42578125" style="1" customWidth="1"/>
    <col min="5777" max="5777" width="71.28515625" style="1" customWidth="1"/>
    <col min="5778" max="5778" width="19.140625" style="1" customWidth="1"/>
    <col min="5779" max="5779" width="20.140625" style="1" bestFit="1" customWidth="1"/>
    <col min="5780" max="5780" width="18.5703125" style="1" bestFit="1" customWidth="1"/>
    <col min="5781" max="5781" width="17" style="1" bestFit="1" customWidth="1"/>
    <col min="5782" max="5782" width="17.5703125" style="1" bestFit="1" customWidth="1"/>
    <col min="5783" max="6029" width="11.42578125" style="1"/>
    <col min="6030" max="6030" width="11" style="1" customWidth="1"/>
    <col min="6031" max="6031" width="18.5703125" style="1" customWidth="1"/>
    <col min="6032" max="6032" width="4.42578125" style="1" customWidth="1"/>
    <col min="6033" max="6033" width="71.28515625" style="1" customWidth="1"/>
    <col min="6034" max="6034" width="19.140625" style="1" customWidth="1"/>
    <col min="6035" max="6035" width="20.140625" style="1" bestFit="1" customWidth="1"/>
    <col min="6036" max="6036" width="18.5703125" style="1" bestFit="1" customWidth="1"/>
    <col min="6037" max="6037" width="17" style="1" bestFit="1" customWidth="1"/>
    <col min="6038" max="6038" width="17.5703125" style="1" bestFit="1" customWidth="1"/>
    <col min="6039" max="6285" width="11.42578125" style="1"/>
    <col min="6286" max="6286" width="11" style="1" customWidth="1"/>
    <col min="6287" max="6287" width="18.5703125" style="1" customWidth="1"/>
    <col min="6288" max="6288" width="4.42578125" style="1" customWidth="1"/>
    <col min="6289" max="6289" width="71.28515625" style="1" customWidth="1"/>
    <col min="6290" max="6290" width="19.140625" style="1" customWidth="1"/>
    <col min="6291" max="6291" width="20.140625" style="1" bestFit="1" customWidth="1"/>
    <col min="6292" max="6292" width="18.5703125" style="1" bestFit="1" customWidth="1"/>
    <col min="6293" max="6293" width="17" style="1" bestFit="1" customWidth="1"/>
    <col min="6294" max="6294" width="17.5703125" style="1" bestFit="1" customWidth="1"/>
    <col min="6295" max="6541" width="11.42578125" style="1"/>
    <col min="6542" max="6542" width="11" style="1" customWidth="1"/>
    <col min="6543" max="6543" width="18.5703125" style="1" customWidth="1"/>
    <col min="6544" max="6544" width="4.42578125" style="1" customWidth="1"/>
    <col min="6545" max="6545" width="71.28515625" style="1" customWidth="1"/>
    <col min="6546" max="6546" width="19.140625" style="1" customWidth="1"/>
    <col min="6547" max="6547" width="20.140625" style="1" bestFit="1" customWidth="1"/>
    <col min="6548" max="6548" width="18.5703125" style="1" bestFit="1" customWidth="1"/>
    <col min="6549" max="6549" width="17" style="1" bestFit="1" customWidth="1"/>
    <col min="6550" max="6550" width="17.5703125" style="1" bestFit="1" customWidth="1"/>
    <col min="6551" max="6797" width="11.42578125" style="1"/>
    <col min="6798" max="6798" width="11" style="1" customWidth="1"/>
    <col min="6799" max="6799" width="18.5703125" style="1" customWidth="1"/>
    <col min="6800" max="6800" width="4.42578125" style="1" customWidth="1"/>
    <col min="6801" max="6801" width="71.28515625" style="1" customWidth="1"/>
    <col min="6802" max="6802" width="19.140625" style="1" customWidth="1"/>
    <col min="6803" max="6803" width="20.140625" style="1" bestFit="1" customWidth="1"/>
    <col min="6804" max="6804" width="18.5703125" style="1" bestFit="1" customWidth="1"/>
    <col min="6805" max="6805" width="17" style="1" bestFit="1" customWidth="1"/>
    <col min="6806" max="6806" width="17.5703125" style="1" bestFit="1" customWidth="1"/>
    <col min="6807" max="7053" width="11.42578125" style="1"/>
    <col min="7054" max="7054" width="11" style="1" customWidth="1"/>
    <col min="7055" max="7055" width="18.5703125" style="1" customWidth="1"/>
    <col min="7056" max="7056" width="4.42578125" style="1" customWidth="1"/>
    <col min="7057" max="7057" width="71.28515625" style="1" customWidth="1"/>
    <col min="7058" max="7058" width="19.140625" style="1" customWidth="1"/>
    <col min="7059" max="7059" width="20.140625" style="1" bestFit="1" customWidth="1"/>
    <col min="7060" max="7060" width="18.5703125" style="1" bestFit="1" customWidth="1"/>
    <col min="7061" max="7061" width="17" style="1" bestFit="1" customWidth="1"/>
    <col min="7062" max="7062" width="17.5703125" style="1" bestFit="1" customWidth="1"/>
    <col min="7063" max="7309" width="11.42578125" style="1"/>
    <col min="7310" max="7310" width="11" style="1" customWidth="1"/>
    <col min="7311" max="7311" width="18.5703125" style="1" customWidth="1"/>
    <col min="7312" max="7312" width="4.42578125" style="1" customWidth="1"/>
    <col min="7313" max="7313" width="71.28515625" style="1" customWidth="1"/>
    <col min="7314" max="7314" width="19.140625" style="1" customWidth="1"/>
    <col min="7315" max="7315" width="20.140625" style="1" bestFit="1" customWidth="1"/>
    <col min="7316" max="7316" width="18.5703125" style="1" bestFit="1" customWidth="1"/>
    <col min="7317" max="7317" width="17" style="1" bestFit="1" customWidth="1"/>
    <col min="7318" max="7318" width="17.5703125" style="1" bestFit="1" customWidth="1"/>
    <col min="7319" max="7565" width="11.42578125" style="1"/>
    <col min="7566" max="7566" width="11" style="1" customWidth="1"/>
    <col min="7567" max="7567" width="18.5703125" style="1" customWidth="1"/>
    <col min="7568" max="7568" width="4.42578125" style="1" customWidth="1"/>
    <col min="7569" max="7569" width="71.28515625" style="1" customWidth="1"/>
    <col min="7570" max="7570" width="19.140625" style="1" customWidth="1"/>
    <col min="7571" max="7571" width="20.140625" style="1" bestFit="1" customWidth="1"/>
    <col min="7572" max="7572" width="18.5703125" style="1" bestFit="1" customWidth="1"/>
    <col min="7573" max="7573" width="17" style="1" bestFit="1" customWidth="1"/>
    <col min="7574" max="7574" width="17.5703125" style="1" bestFit="1" customWidth="1"/>
    <col min="7575" max="7821" width="11.42578125" style="1"/>
    <col min="7822" max="7822" width="11" style="1" customWidth="1"/>
    <col min="7823" max="7823" width="18.5703125" style="1" customWidth="1"/>
    <col min="7824" max="7824" width="4.42578125" style="1" customWidth="1"/>
    <col min="7825" max="7825" width="71.28515625" style="1" customWidth="1"/>
    <col min="7826" max="7826" width="19.140625" style="1" customWidth="1"/>
    <col min="7827" max="7827" width="20.140625" style="1" bestFit="1" customWidth="1"/>
    <col min="7828" max="7828" width="18.5703125" style="1" bestFit="1" customWidth="1"/>
    <col min="7829" max="7829" width="17" style="1" bestFit="1" customWidth="1"/>
    <col min="7830" max="7830" width="17.5703125" style="1" bestFit="1" customWidth="1"/>
    <col min="7831" max="8077" width="11.42578125" style="1"/>
    <col min="8078" max="8078" width="11" style="1" customWidth="1"/>
    <col min="8079" max="8079" width="18.5703125" style="1" customWidth="1"/>
    <col min="8080" max="8080" width="4.42578125" style="1" customWidth="1"/>
    <col min="8081" max="8081" width="71.28515625" style="1" customWidth="1"/>
    <col min="8082" max="8082" width="19.140625" style="1" customWidth="1"/>
    <col min="8083" max="8083" width="20.140625" style="1" bestFit="1" customWidth="1"/>
    <col min="8084" max="8084" width="18.5703125" style="1" bestFit="1" customWidth="1"/>
    <col min="8085" max="8085" width="17" style="1" bestFit="1" customWidth="1"/>
    <col min="8086" max="8086" width="17.5703125" style="1" bestFit="1" customWidth="1"/>
    <col min="8087" max="8333" width="11.42578125" style="1"/>
    <col min="8334" max="8334" width="11" style="1" customWidth="1"/>
    <col min="8335" max="8335" width="18.5703125" style="1" customWidth="1"/>
    <col min="8336" max="8336" width="4.42578125" style="1" customWidth="1"/>
    <col min="8337" max="8337" width="71.28515625" style="1" customWidth="1"/>
    <col min="8338" max="8338" width="19.140625" style="1" customWidth="1"/>
    <col min="8339" max="8339" width="20.140625" style="1" bestFit="1" customWidth="1"/>
    <col min="8340" max="8340" width="18.5703125" style="1" bestFit="1" customWidth="1"/>
    <col min="8341" max="8341" width="17" style="1" bestFit="1" customWidth="1"/>
    <col min="8342" max="8342" width="17.5703125" style="1" bestFit="1" customWidth="1"/>
    <col min="8343" max="8589" width="11.42578125" style="1"/>
    <col min="8590" max="8590" width="11" style="1" customWidth="1"/>
    <col min="8591" max="8591" width="18.5703125" style="1" customWidth="1"/>
    <col min="8592" max="8592" width="4.42578125" style="1" customWidth="1"/>
    <col min="8593" max="8593" width="71.28515625" style="1" customWidth="1"/>
    <col min="8594" max="8594" width="19.140625" style="1" customWidth="1"/>
    <col min="8595" max="8595" width="20.140625" style="1" bestFit="1" customWidth="1"/>
    <col min="8596" max="8596" width="18.5703125" style="1" bestFit="1" customWidth="1"/>
    <col min="8597" max="8597" width="17" style="1" bestFit="1" customWidth="1"/>
    <col min="8598" max="8598" width="17.5703125" style="1" bestFit="1" customWidth="1"/>
    <col min="8599" max="8845" width="11.42578125" style="1"/>
    <col min="8846" max="8846" width="11" style="1" customWidth="1"/>
    <col min="8847" max="8847" width="18.5703125" style="1" customWidth="1"/>
    <col min="8848" max="8848" width="4.42578125" style="1" customWidth="1"/>
    <col min="8849" max="8849" width="71.28515625" style="1" customWidth="1"/>
    <col min="8850" max="8850" width="19.140625" style="1" customWidth="1"/>
    <col min="8851" max="8851" width="20.140625" style="1" bestFit="1" customWidth="1"/>
    <col min="8852" max="8852" width="18.5703125" style="1" bestFit="1" customWidth="1"/>
    <col min="8853" max="8853" width="17" style="1" bestFit="1" customWidth="1"/>
    <col min="8854" max="8854" width="17.5703125" style="1" bestFit="1" customWidth="1"/>
    <col min="8855" max="9101" width="11.42578125" style="1"/>
    <col min="9102" max="9102" width="11" style="1" customWidth="1"/>
    <col min="9103" max="9103" width="18.5703125" style="1" customWidth="1"/>
    <col min="9104" max="9104" width="4.42578125" style="1" customWidth="1"/>
    <col min="9105" max="9105" width="71.28515625" style="1" customWidth="1"/>
    <col min="9106" max="9106" width="19.140625" style="1" customWidth="1"/>
    <col min="9107" max="9107" width="20.140625" style="1" bestFit="1" customWidth="1"/>
    <col min="9108" max="9108" width="18.5703125" style="1" bestFit="1" customWidth="1"/>
    <col min="9109" max="9109" width="17" style="1" bestFit="1" customWidth="1"/>
    <col min="9110" max="9110" width="17.5703125" style="1" bestFit="1" customWidth="1"/>
    <col min="9111" max="9357" width="11.42578125" style="1"/>
    <col min="9358" max="9358" width="11" style="1" customWidth="1"/>
    <col min="9359" max="9359" width="18.5703125" style="1" customWidth="1"/>
    <col min="9360" max="9360" width="4.42578125" style="1" customWidth="1"/>
    <col min="9361" max="9361" width="71.28515625" style="1" customWidth="1"/>
    <col min="9362" max="9362" width="19.140625" style="1" customWidth="1"/>
    <col min="9363" max="9363" width="20.140625" style="1" bestFit="1" customWidth="1"/>
    <col min="9364" max="9364" width="18.5703125" style="1" bestFit="1" customWidth="1"/>
    <col min="9365" max="9365" width="17" style="1" bestFit="1" customWidth="1"/>
    <col min="9366" max="9366" width="17.5703125" style="1" bestFit="1" customWidth="1"/>
    <col min="9367" max="9613" width="11.42578125" style="1"/>
    <col min="9614" max="9614" width="11" style="1" customWidth="1"/>
    <col min="9615" max="9615" width="18.5703125" style="1" customWidth="1"/>
    <col min="9616" max="9616" width="4.42578125" style="1" customWidth="1"/>
    <col min="9617" max="9617" width="71.28515625" style="1" customWidth="1"/>
    <col min="9618" max="9618" width="19.140625" style="1" customWidth="1"/>
    <col min="9619" max="9619" width="20.140625" style="1" bestFit="1" customWidth="1"/>
    <col min="9620" max="9620" width="18.5703125" style="1" bestFit="1" customWidth="1"/>
    <col min="9621" max="9621" width="17" style="1" bestFit="1" customWidth="1"/>
    <col min="9622" max="9622" width="17.5703125" style="1" bestFit="1" customWidth="1"/>
    <col min="9623" max="9869" width="11.42578125" style="1"/>
    <col min="9870" max="9870" width="11" style="1" customWidth="1"/>
    <col min="9871" max="9871" width="18.5703125" style="1" customWidth="1"/>
    <col min="9872" max="9872" width="4.42578125" style="1" customWidth="1"/>
    <col min="9873" max="9873" width="71.28515625" style="1" customWidth="1"/>
    <col min="9874" max="9874" width="19.140625" style="1" customWidth="1"/>
    <col min="9875" max="9875" width="20.140625" style="1" bestFit="1" customWidth="1"/>
    <col min="9876" max="9876" width="18.5703125" style="1" bestFit="1" customWidth="1"/>
    <col min="9877" max="9877" width="17" style="1" bestFit="1" customWidth="1"/>
    <col min="9878" max="9878" width="17.5703125" style="1" bestFit="1" customWidth="1"/>
    <col min="9879" max="10125" width="11.42578125" style="1"/>
    <col min="10126" max="10126" width="11" style="1" customWidth="1"/>
    <col min="10127" max="10127" width="18.5703125" style="1" customWidth="1"/>
    <col min="10128" max="10128" width="4.42578125" style="1" customWidth="1"/>
    <col min="10129" max="10129" width="71.28515625" style="1" customWidth="1"/>
    <col min="10130" max="10130" width="19.140625" style="1" customWidth="1"/>
    <col min="10131" max="10131" width="20.140625" style="1" bestFit="1" customWidth="1"/>
    <col min="10132" max="10132" width="18.5703125" style="1" bestFit="1" customWidth="1"/>
    <col min="10133" max="10133" width="17" style="1" bestFit="1" customWidth="1"/>
    <col min="10134" max="10134" width="17.5703125" style="1" bestFit="1" customWidth="1"/>
    <col min="10135" max="10381" width="11.42578125" style="1"/>
    <col min="10382" max="10382" width="11" style="1" customWidth="1"/>
    <col min="10383" max="10383" width="18.5703125" style="1" customWidth="1"/>
    <col min="10384" max="10384" width="4.42578125" style="1" customWidth="1"/>
    <col min="10385" max="10385" width="71.28515625" style="1" customWidth="1"/>
    <col min="10386" max="10386" width="19.140625" style="1" customWidth="1"/>
    <col min="10387" max="10387" width="20.140625" style="1" bestFit="1" customWidth="1"/>
    <col min="10388" max="10388" width="18.5703125" style="1" bestFit="1" customWidth="1"/>
    <col min="10389" max="10389" width="17" style="1" bestFit="1" customWidth="1"/>
    <col min="10390" max="10390" width="17.5703125" style="1" bestFit="1" customWidth="1"/>
    <col min="10391" max="10637" width="11.42578125" style="1"/>
    <col min="10638" max="10638" width="11" style="1" customWidth="1"/>
    <col min="10639" max="10639" width="18.5703125" style="1" customWidth="1"/>
    <col min="10640" max="10640" width="4.42578125" style="1" customWidth="1"/>
    <col min="10641" max="10641" width="71.28515625" style="1" customWidth="1"/>
    <col min="10642" max="10642" width="19.140625" style="1" customWidth="1"/>
    <col min="10643" max="10643" width="20.140625" style="1" bestFit="1" customWidth="1"/>
    <col min="10644" max="10644" width="18.5703125" style="1" bestFit="1" customWidth="1"/>
    <col min="10645" max="10645" width="17" style="1" bestFit="1" customWidth="1"/>
    <col min="10646" max="10646" width="17.5703125" style="1" bestFit="1" customWidth="1"/>
    <col min="10647" max="10893" width="11.42578125" style="1"/>
    <col min="10894" max="10894" width="11" style="1" customWidth="1"/>
    <col min="10895" max="10895" width="18.5703125" style="1" customWidth="1"/>
    <col min="10896" max="10896" width="4.42578125" style="1" customWidth="1"/>
    <col min="10897" max="10897" width="71.28515625" style="1" customWidth="1"/>
    <col min="10898" max="10898" width="19.140625" style="1" customWidth="1"/>
    <col min="10899" max="10899" width="20.140625" style="1" bestFit="1" customWidth="1"/>
    <col min="10900" max="10900" width="18.5703125" style="1" bestFit="1" customWidth="1"/>
    <col min="10901" max="10901" width="17" style="1" bestFit="1" customWidth="1"/>
    <col min="10902" max="10902" width="17.5703125" style="1" bestFit="1" customWidth="1"/>
    <col min="10903" max="11149" width="11.42578125" style="1"/>
    <col min="11150" max="11150" width="11" style="1" customWidth="1"/>
    <col min="11151" max="11151" width="18.5703125" style="1" customWidth="1"/>
    <col min="11152" max="11152" width="4.42578125" style="1" customWidth="1"/>
    <col min="11153" max="11153" width="71.28515625" style="1" customWidth="1"/>
    <col min="11154" max="11154" width="19.140625" style="1" customWidth="1"/>
    <col min="11155" max="11155" width="20.140625" style="1" bestFit="1" customWidth="1"/>
    <col min="11156" max="11156" width="18.5703125" style="1" bestFit="1" customWidth="1"/>
    <col min="11157" max="11157" width="17" style="1" bestFit="1" customWidth="1"/>
    <col min="11158" max="11158" width="17.5703125" style="1" bestFit="1" customWidth="1"/>
    <col min="11159" max="11405" width="11.42578125" style="1"/>
    <col min="11406" max="11406" width="11" style="1" customWidth="1"/>
    <col min="11407" max="11407" width="18.5703125" style="1" customWidth="1"/>
    <col min="11408" max="11408" width="4.42578125" style="1" customWidth="1"/>
    <col min="11409" max="11409" width="71.28515625" style="1" customWidth="1"/>
    <col min="11410" max="11410" width="19.140625" style="1" customWidth="1"/>
    <col min="11411" max="11411" width="20.140625" style="1" bestFit="1" customWidth="1"/>
    <col min="11412" max="11412" width="18.5703125" style="1" bestFit="1" customWidth="1"/>
    <col min="11413" max="11413" width="17" style="1" bestFit="1" customWidth="1"/>
    <col min="11414" max="11414" width="17.5703125" style="1" bestFit="1" customWidth="1"/>
    <col min="11415" max="11661" width="11.42578125" style="1"/>
    <col min="11662" max="11662" width="11" style="1" customWidth="1"/>
    <col min="11663" max="11663" width="18.5703125" style="1" customWidth="1"/>
    <col min="11664" max="11664" width="4.42578125" style="1" customWidth="1"/>
    <col min="11665" max="11665" width="71.28515625" style="1" customWidth="1"/>
    <col min="11666" max="11666" width="19.140625" style="1" customWidth="1"/>
    <col min="11667" max="11667" width="20.140625" style="1" bestFit="1" customWidth="1"/>
    <col min="11668" max="11668" width="18.5703125" style="1" bestFit="1" customWidth="1"/>
    <col min="11669" max="11669" width="17" style="1" bestFit="1" customWidth="1"/>
    <col min="11670" max="11670" width="17.5703125" style="1" bestFit="1" customWidth="1"/>
    <col min="11671" max="11917" width="11.42578125" style="1"/>
    <col min="11918" max="11918" width="11" style="1" customWidth="1"/>
    <col min="11919" max="11919" width="18.5703125" style="1" customWidth="1"/>
    <col min="11920" max="11920" width="4.42578125" style="1" customWidth="1"/>
    <col min="11921" max="11921" width="71.28515625" style="1" customWidth="1"/>
    <col min="11922" max="11922" width="19.140625" style="1" customWidth="1"/>
    <col min="11923" max="11923" width="20.140625" style="1" bestFit="1" customWidth="1"/>
    <col min="11924" max="11924" width="18.5703125" style="1" bestFit="1" customWidth="1"/>
    <col min="11925" max="11925" width="17" style="1" bestFit="1" customWidth="1"/>
    <col min="11926" max="11926" width="17.5703125" style="1" bestFit="1" customWidth="1"/>
    <col min="11927" max="12173" width="11.42578125" style="1"/>
    <col min="12174" max="12174" width="11" style="1" customWidth="1"/>
    <col min="12175" max="12175" width="18.5703125" style="1" customWidth="1"/>
    <col min="12176" max="12176" width="4.42578125" style="1" customWidth="1"/>
    <col min="12177" max="12177" width="71.28515625" style="1" customWidth="1"/>
    <col min="12178" max="12178" width="19.140625" style="1" customWidth="1"/>
    <col min="12179" max="12179" width="20.140625" style="1" bestFit="1" customWidth="1"/>
    <col min="12180" max="12180" width="18.5703125" style="1" bestFit="1" customWidth="1"/>
    <col min="12181" max="12181" width="17" style="1" bestFit="1" customWidth="1"/>
    <col min="12182" max="12182" width="17.5703125" style="1" bestFit="1" customWidth="1"/>
    <col min="12183" max="12429" width="11.42578125" style="1"/>
    <col min="12430" max="12430" width="11" style="1" customWidth="1"/>
    <col min="12431" max="12431" width="18.5703125" style="1" customWidth="1"/>
    <col min="12432" max="12432" width="4.42578125" style="1" customWidth="1"/>
    <col min="12433" max="12433" width="71.28515625" style="1" customWidth="1"/>
    <col min="12434" max="12434" width="19.140625" style="1" customWidth="1"/>
    <col min="12435" max="12435" width="20.140625" style="1" bestFit="1" customWidth="1"/>
    <col min="12436" max="12436" width="18.5703125" style="1" bestFit="1" customWidth="1"/>
    <col min="12437" max="12437" width="17" style="1" bestFit="1" customWidth="1"/>
    <col min="12438" max="12438" width="17.5703125" style="1" bestFit="1" customWidth="1"/>
    <col min="12439" max="12685" width="11.42578125" style="1"/>
    <col min="12686" max="12686" width="11" style="1" customWidth="1"/>
    <col min="12687" max="12687" width="18.5703125" style="1" customWidth="1"/>
    <col min="12688" max="12688" width="4.42578125" style="1" customWidth="1"/>
    <col min="12689" max="12689" width="71.28515625" style="1" customWidth="1"/>
    <col min="12690" max="12690" width="19.140625" style="1" customWidth="1"/>
    <col min="12691" max="12691" width="20.140625" style="1" bestFit="1" customWidth="1"/>
    <col min="12692" max="12692" width="18.5703125" style="1" bestFit="1" customWidth="1"/>
    <col min="12693" max="12693" width="17" style="1" bestFit="1" customWidth="1"/>
    <col min="12694" max="12694" width="17.5703125" style="1" bestFit="1" customWidth="1"/>
    <col min="12695" max="12941" width="11.42578125" style="1"/>
    <col min="12942" max="12942" width="11" style="1" customWidth="1"/>
    <col min="12943" max="12943" width="18.5703125" style="1" customWidth="1"/>
    <col min="12944" max="12944" width="4.42578125" style="1" customWidth="1"/>
    <col min="12945" max="12945" width="71.28515625" style="1" customWidth="1"/>
    <col min="12946" max="12946" width="19.140625" style="1" customWidth="1"/>
    <col min="12947" max="12947" width="20.140625" style="1" bestFit="1" customWidth="1"/>
    <col min="12948" max="12948" width="18.5703125" style="1" bestFit="1" customWidth="1"/>
    <col min="12949" max="12949" width="17" style="1" bestFit="1" customWidth="1"/>
    <col min="12950" max="12950" width="17.5703125" style="1" bestFit="1" customWidth="1"/>
    <col min="12951" max="13197" width="11.42578125" style="1"/>
    <col min="13198" max="13198" width="11" style="1" customWidth="1"/>
    <col min="13199" max="13199" width="18.5703125" style="1" customWidth="1"/>
    <col min="13200" max="13200" width="4.42578125" style="1" customWidth="1"/>
    <col min="13201" max="13201" width="71.28515625" style="1" customWidth="1"/>
    <col min="13202" max="13202" width="19.140625" style="1" customWidth="1"/>
    <col min="13203" max="13203" width="20.140625" style="1" bestFit="1" customWidth="1"/>
    <col min="13204" max="13204" width="18.5703125" style="1" bestFit="1" customWidth="1"/>
    <col min="13205" max="13205" width="17" style="1" bestFit="1" customWidth="1"/>
    <col min="13206" max="13206" width="17.5703125" style="1" bestFit="1" customWidth="1"/>
    <col min="13207" max="13453" width="11.42578125" style="1"/>
    <col min="13454" max="13454" width="11" style="1" customWidth="1"/>
    <col min="13455" max="13455" width="18.5703125" style="1" customWidth="1"/>
    <col min="13456" max="13456" width="4.42578125" style="1" customWidth="1"/>
    <col min="13457" max="13457" width="71.28515625" style="1" customWidth="1"/>
    <col min="13458" max="13458" width="19.140625" style="1" customWidth="1"/>
    <col min="13459" max="13459" width="20.140625" style="1" bestFit="1" customWidth="1"/>
    <col min="13460" max="13460" width="18.5703125" style="1" bestFit="1" customWidth="1"/>
    <col min="13461" max="13461" width="17" style="1" bestFit="1" customWidth="1"/>
    <col min="13462" max="13462" width="17.5703125" style="1" bestFit="1" customWidth="1"/>
    <col min="13463" max="13709" width="11.42578125" style="1"/>
    <col min="13710" max="13710" width="11" style="1" customWidth="1"/>
    <col min="13711" max="13711" width="18.5703125" style="1" customWidth="1"/>
    <col min="13712" max="13712" width="4.42578125" style="1" customWidth="1"/>
    <col min="13713" max="13713" width="71.28515625" style="1" customWidth="1"/>
    <col min="13714" max="13714" width="19.140625" style="1" customWidth="1"/>
    <col min="13715" max="13715" width="20.140625" style="1" bestFit="1" customWidth="1"/>
    <col min="13716" max="13716" width="18.5703125" style="1" bestFit="1" customWidth="1"/>
    <col min="13717" max="13717" width="17" style="1" bestFit="1" customWidth="1"/>
    <col min="13718" max="13718" width="17.5703125" style="1" bestFit="1" customWidth="1"/>
    <col min="13719" max="13965" width="11.42578125" style="1"/>
    <col min="13966" max="13966" width="11" style="1" customWidth="1"/>
    <col min="13967" max="13967" width="18.5703125" style="1" customWidth="1"/>
    <col min="13968" max="13968" width="4.42578125" style="1" customWidth="1"/>
    <col min="13969" max="13969" width="71.28515625" style="1" customWidth="1"/>
    <col min="13970" max="13970" width="19.140625" style="1" customWidth="1"/>
    <col min="13971" max="13971" width="20.140625" style="1" bestFit="1" customWidth="1"/>
    <col min="13972" max="13972" width="18.5703125" style="1" bestFit="1" customWidth="1"/>
    <col min="13973" max="13973" width="17" style="1" bestFit="1" customWidth="1"/>
    <col min="13974" max="13974" width="17.5703125" style="1" bestFit="1" customWidth="1"/>
    <col min="13975" max="14221" width="11.42578125" style="1"/>
    <col min="14222" max="14222" width="11" style="1" customWidth="1"/>
    <col min="14223" max="14223" width="18.5703125" style="1" customWidth="1"/>
    <col min="14224" max="14224" width="4.42578125" style="1" customWidth="1"/>
    <col min="14225" max="14225" width="71.28515625" style="1" customWidth="1"/>
    <col min="14226" max="14226" width="19.140625" style="1" customWidth="1"/>
    <col min="14227" max="14227" width="20.140625" style="1" bestFit="1" customWidth="1"/>
    <col min="14228" max="14228" width="18.5703125" style="1" bestFit="1" customWidth="1"/>
    <col min="14229" max="14229" width="17" style="1" bestFit="1" customWidth="1"/>
    <col min="14230" max="14230" width="17.5703125" style="1" bestFit="1" customWidth="1"/>
    <col min="14231" max="14477" width="11.42578125" style="1"/>
    <col min="14478" max="14478" width="11" style="1" customWidth="1"/>
    <col min="14479" max="14479" width="18.5703125" style="1" customWidth="1"/>
    <col min="14480" max="14480" width="4.42578125" style="1" customWidth="1"/>
    <col min="14481" max="14481" width="71.28515625" style="1" customWidth="1"/>
    <col min="14482" max="14482" width="19.140625" style="1" customWidth="1"/>
    <col min="14483" max="14483" width="20.140625" style="1" bestFit="1" customWidth="1"/>
    <col min="14484" max="14484" width="18.5703125" style="1" bestFit="1" customWidth="1"/>
    <col min="14485" max="14485" width="17" style="1" bestFit="1" customWidth="1"/>
    <col min="14486" max="14486" width="17.5703125" style="1" bestFit="1" customWidth="1"/>
    <col min="14487" max="14733" width="11.42578125" style="1"/>
    <col min="14734" max="14734" width="11" style="1" customWidth="1"/>
    <col min="14735" max="14735" width="18.5703125" style="1" customWidth="1"/>
    <col min="14736" max="14736" width="4.42578125" style="1" customWidth="1"/>
    <col min="14737" max="14737" width="71.28515625" style="1" customWidth="1"/>
    <col min="14738" max="14738" width="19.140625" style="1" customWidth="1"/>
    <col min="14739" max="14739" width="20.140625" style="1" bestFit="1" customWidth="1"/>
    <col min="14740" max="14740" width="18.5703125" style="1" bestFit="1" customWidth="1"/>
    <col min="14741" max="14741" width="17" style="1" bestFit="1" customWidth="1"/>
    <col min="14742" max="14742" width="17.5703125" style="1" bestFit="1" customWidth="1"/>
    <col min="14743" max="14989" width="11.42578125" style="1"/>
    <col min="14990" max="14990" width="11" style="1" customWidth="1"/>
    <col min="14991" max="14991" width="18.5703125" style="1" customWidth="1"/>
    <col min="14992" max="14992" width="4.42578125" style="1" customWidth="1"/>
    <col min="14993" max="14993" width="71.28515625" style="1" customWidth="1"/>
    <col min="14994" max="14994" width="19.140625" style="1" customWidth="1"/>
    <col min="14995" max="14995" width="20.140625" style="1" bestFit="1" customWidth="1"/>
    <col min="14996" max="14996" width="18.5703125" style="1" bestFit="1" customWidth="1"/>
    <col min="14997" max="14997" width="17" style="1" bestFit="1" customWidth="1"/>
    <col min="14998" max="14998" width="17.5703125" style="1" bestFit="1" customWidth="1"/>
    <col min="14999" max="15245" width="11.42578125" style="1"/>
    <col min="15246" max="15246" width="11" style="1" customWidth="1"/>
    <col min="15247" max="15247" width="18.5703125" style="1" customWidth="1"/>
    <col min="15248" max="15248" width="4.42578125" style="1" customWidth="1"/>
    <col min="15249" max="15249" width="71.28515625" style="1" customWidth="1"/>
    <col min="15250" max="15250" width="19.140625" style="1" customWidth="1"/>
    <col min="15251" max="15251" width="20.140625" style="1" bestFit="1" customWidth="1"/>
    <col min="15252" max="15252" width="18.5703125" style="1" bestFit="1" customWidth="1"/>
    <col min="15253" max="15253" width="17" style="1" bestFit="1" customWidth="1"/>
    <col min="15254" max="15254" width="17.5703125" style="1" bestFit="1" customWidth="1"/>
    <col min="15255" max="15501" width="11.42578125" style="1"/>
    <col min="15502" max="15502" width="11" style="1" customWidth="1"/>
    <col min="15503" max="15503" width="18.5703125" style="1" customWidth="1"/>
    <col min="15504" max="15504" width="4.42578125" style="1" customWidth="1"/>
    <col min="15505" max="15505" width="71.28515625" style="1" customWidth="1"/>
    <col min="15506" max="15506" width="19.140625" style="1" customWidth="1"/>
    <col min="15507" max="15507" width="20.140625" style="1" bestFit="1" customWidth="1"/>
    <col min="15508" max="15508" width="18.5703125" style="1" bestFit="1" customWidth="1"/>
    <col min="15509" max="15509" width="17" style="1" bestFit="1" customWidth="1"/>
    <col min="15510" max="15510" width="17.5703125" style="1" bestFit="1" customWidth="1"/>
    <col min="15511" max="15757" width="11.42578125" style="1"/>
    <col min="15758" max="15758" width="11" style="1" customWidth="1"/>
    <col min="15759" max="15759" width="18.5703125" style="1" customWidth="1"/>
    <col min="15760" max="15760" width="4.42578125" style="1" customWidth="1"/>
    <col min="15761" max="15761" width="71.28515625" style="1" customWidth="1"/>
    <col min="15762" max="15762" width="19.140625" style="1" customWidth="1"/>
    <col min="15763" max="15763" width="20.140625" style="1" bestFit="1" customWidth="1"/>
    <col min="15764" max="15764" width="18.5703125" style="1" bestFit="1" customWidth="1"/>
    <col min="15765" max="15765" width="17" style="1" bestFit="1" customWidth="1"/>
    <col min="15766" max="15766" width="17.5703125" style="1" bestFit="1" customWidth="1"/>
    <col min="15767" max="16013" width="11.42578125" style="1"/>
    <col min="16014" max="16014" width="11" style="1" customWidth="1"/>
    <col min="16015" max="16015" width="18.5703125" style="1" customWidth="1"/>
    <col min="16016" max="16016" width="4.42578125" style="1" customWidth="1"/>
    <col min="16017" max="16017" width="71.28515625" style="1" customWidth="1"/>
    <col min="16018" max="16018" width="19.140625" style="1" customWidth="1"/>
    <col min="16019" max="16019" width="20.140625" style="1" bestFit="1" customWidth="1"/>
    <col min="16020" max="16020" width="18.5703125" style="1" bestFit="1" customWidth="1"/>
    <col min="16021" max="16021" width="17" style="1" bestFit="1" customWidth="1"/>
    <col min="16022" max="16022" width="17.5703125" style="1" bestFit="1" customWidth="1"/>
    <col min="16023" max="16269" width="11.42578125" style="1"/>
    <col min="16270" max="16275" width="11.42578125" style="1" customWidth="1"/>
    <col min="16276" max="16310" width="11.42578125" style="1"/>
    <col min="16311" max="16314" width="11.5703125" style="1" customWidth="1"/>
    <col min="16315" max="16355" width="11.42578125" style="1"/>
    <col min="16356" max="16384" width="11.5703125" style="1" customWidth="1"/>
  </cols>
  <sheetData>
    <row r="1" spans="2:13" ht="15.75" customHeight="1" x14ac:dyDescent="0.25">
      <c r="B1" s="50" t="s">
        <v>0</v>
      </c>
      <c r="C1" s="50"/>
      <c r="D1" s="50"/>
      <c r="E1" s="50"/>
      <c r="F1" s="50"/>
      <c r="G1" s="50"/>
      <c r="H1" s="50"/>
    </row>
    <row r="2" spans="2:13" x14ac:dyDescent="0.2">
      <c r="B2" s="51" t="s">
        <v>1</v>
      </c>
      <c r="C2" s="51"/>
      <c r="D2" s="51"/>
      <c r="E2" s="51"/>
      <c r="F2" s="51"/>
      <c r="G2" s="51"/>
      <c r="H2" s="51"/>
    </row>
    <row r="3" spans="2:13" x14ac:dyDescent="0.25">
      <c r="B3" s="52" t="s">
        <v>2</v>
      </c>
      <c r="C3" s="52"/>
      <c r="D3" s="52"/>
      <c r="E3" s="52"/>
      <c r="F3" s="52"/>
      <c r="G3" s="52"/>
      <c r="H3" s="52"/>
    </row>
    <row r="4" spans="2:13" x14ac:dyDescent="0.25">
      <c r="B4" s="53" t="s">
        <v>3</v>
      </c>
      <c r="C4" s="53"/>
      <c r="D4" s="53"/>
      <c r="E4" s="53"/>
      <c r="F4" s="53"/>
      <c r="G4" s="53"/>
      <c r="H4" s="53"/>
    </row>
    <row r="5" spans="2:13" x14ac:dyDescent="0.25">
      <c r="B5" s="2"/>
    </row>
    <row r="6" spans="2:13" ht="21.75" customHeight="1" x14ac:dyDescent="0.25">
      <c r="B6" s="54" t="s">
        <v>4</v>
      </c>
      <c r="C6" s="48" t="s">
        <v>5</v>
      </c>
      <c r="D6" s="48" t="s">
        <v>6</v>
      </c>
      <c r="E6" s="48" t="s">
        <v>7</v>
      </c>
      <c r="F6" s="48" t="s">
        <v>8</v>
      </c>
      <c r="G6" s="48" t="s">
        <v>9</v>
      </c>
      <c r="H6" s="48" t="s">
        <v>10</v>
      </c>
    </row>
    <row r="7" spans="2:13" s="3" customFormat="1" ht="30.75" customHeight="1" x14ac:dyDescent="0.25">
      <c r="B7" s="55"/>
      <c r="C7" s="49"/>
      <c r="D7" s="56"/>
      <c r="E7" s="56"/>
      <c r="F7" s="56"/>
      <c r="G7" s="49"/>
      <c r="H7" s="49"/>
    </row>
    <row r="8" spans="2:13" s="3" customFormat="1" ht="15" customHeight="1" x14ac:dyDescent="0.25">
      <c r="B8" s="4" t="s">
        <v>11</v>
      </c>
      <c r="C8" s="5">
        <f>C9+C356+C444</f>
        <v>107884611261</v>
      </c>
      <c r="D8" s="5">
        <f>D9+D356+D444</f>
        <v>-101438024.61000001</v>
      </c>
      <c r="E8" s="5">
        <f>E9+E356+E444</f>
        <v>1967448666.0499997</v>
      </c>
      <c r="F8" s="5">
        <f>F9+F356+F444</f>
        <v>109750621902.44002</v>
      </c>
      <c r="G8" s="5">
        <f>G9+G356+G444</f>
        <v>28803140146.600002</v>
      </c>
      <c r="H8" s="5">
        <f>IF(G8=0,0,IF(F8=0,100,G8/F8*100))</f>
        <v>26.244170326619027</v>
      </c>
      <c r="I8" s="46"/>
      <c r="J8" s="44"/>
      <c r="L8" s="13"/>
      <c r="M8" s="13"/>
    </row>
    <row r="9" spans="2:13" s="3" customFormat="1" ht="15" customHeight="1" x14ac:dyDescent="0.25">
      <c r="B9" s="4" t="s">
        <v>12</v>
      </c>
      <c r="C9" s="5">
        <f t="shared" ref="C9:G9" si="0">C10+C38+C45+C294+C318+C442</f>
        <v>10293995601</v>
      </c>
      <c r="D9" s="5">
        <f t="shared" si="0"/>
        <v>16145026.93</v>
      </c>
      <c r="E9" s="5">
        <f t="shared" si="0"/>
        <v>19938550.590000004</v>
      </c>
      <c r="F9" s="5">
        <f t="shared" si="0"/>
        <v>10330079178.520002</v>
      </c>
      <c r="G9" s="5">
        <f t="shared" si="0"/>
        <v>2743942905.3300004</v>
      </c>
      <c r="H9" s="5">
        <f>IF(G9=0,0,IF(F9=0,100,G9/F9*100))</f>
        <v>26.562651243135267</v>
      </c>
      <c r="I9" s="45"/>
      <c r="J9" s="44"/>
      <c r="L9" s="13"/>
      <c r="M9" s="1"/>
    </row>
    <row r="10" spans="2:13" s="3" customFormat="1" ht="15" customHeight="1" x14ac:dyDescent="0.25">
      <c r="B10" s="4" t="s">
        <v>13</v>
      </c>
      <c r="C10" s="7">
        <f>C11+C13+C19+C22</f>
        <v>5363467128</v>
      </c>
      <c r="D10" s="7">
        <f>D11+D13+D19+D22</f>
        <v>1</v>
      </c>
      <c r="E10" s="7">
        <f t="shared" ref="E10:G10" si="1">E11+E13+E19+E22</f>
        <v>555187.12</v>
      </c>
      <c r="F10" s="7">
        <f>F11+F13+F19+F22</f>
        <v>5364022316.1199999</v>
      </c>
      <c r="G10" s="7">
        <f t="shared" si="1"/>
        <v>1194548195.4099998</v>
      </c>
      <c r="H10" s="5">
        <f>IF(G10=0,0,IF(F10=0,100,G10/F10*100))</f>
        <v>22.269635080005816</v>
      </c>
      <c r="I10" s="45"/>
      <c r="J10" s="44"/>
      <c r="L10" s="13"/>
      <c r="M10" s="1"/>
    </row>
    <row r="11" spans="2:13" s="3" customFormat="1" ht="15" customHeight="1" x14ac:dyDescent="0.25">
      <c r="B11" s="4" t="s">
        <v>14</v>
      </c>
      <c r="C11" s="7">
        <f t="shared" ref="C11:F11" si="2">SUM(C12)</f>
        <v>6921564</v>
      </c>
      <c r="D11" s="8">
        <f t="shared" si="2"/>
        <v>0</v>
      </c>
      <c r="E11" s="8">
        <f t="shared" si="2"/>
        <v>0</v>
      </c>
      <c r="F11" s="5">
        <f t="shared" si="2"/>
        <v>6921564</v>
      </c>
      <c r="G11" s="5">
        <f>SUM(G12)</f>
        <v>2027059.62</v>
      </c>
      <c r="H11" s="5">
        <f>IF(G11=0,0,IF(F11=0,100,G11/F11*100))</f>
        <v>29.286150066661236</v>
      </c>
      <c r="I11" s="45"/>
      <c r="J11" s="44"/>
    </row>
    <row r="12" spans="2:13" ht="15" customHeight="1" x14ac:dyDescent="0.25">
      <c r="B12" s="9" t="s">
        <v>15</v>
      </c>
      <c r="C12" s="10">
        <v>6921564</v>
      </c>
      <c r="D12" s="11">
        <v>0</v>
      </c>
      <c r="E12" s="11">
        <v>0</v>
      </c>
      <c r="F12" s="12">
        <f>+C12+D12+E12</f>
        <v>6921564</v>
      </c>
      <c r="G12" s="10">
        <v>2027059.62</v>
      </c>
      <c r="H12" s="12">
        <f t="shared" ref="H12:H30" si="3">IF(G12=0,0,IF(F12=0,100,G12/F12*100))</f>
        <v>29.286150066661236</v>
      </c>
      <c r="I12" s="45"/>
      <c r="J12" s="44"/>
    </row>
    <row r="13" spans="2:13" s="3" customFormat="1" ht="24" customHeight="1" x14ac:dyDescent="0.25">
      <c r="B13" s="14" t="s">
        <v>16</v>
      </c>
      <c r="C13" s="15">
        <f t="shared" ref="C13:E13" si="4">SUM(C14:C18)</f>
        <v>197810223</v>
      </c>
      <c r="D13" s="15">
        <f t="shared" si="4"/>
        <v>1</v>
      </c>
      <c r="E13" s="15">
        <f t="shared" si="4"/>
        <v>555187.12</v>
      </c>
      <c r="F13" s="15">
        <f>SUM(F14:F18)</f>
        <v>198365411.12</v>
      </c>
      <c r="G13" s="15">
        <f>SUM(G14:G18)</f>
        <v>47987113.530000001</v>
      </c>
      <c r="H13" s="5">
        <f>IF(G13=0,0,IF(F13=0,100,G13/F13*100))</f>
        <v>24.191270675193707</v>
      </c>
      <c r="I13" s="45"/>
      <c r="J13" s="44"/>
      <c r="K13" s="1"/>
    </row>
    <row r="14" spans="2:13" ht="16.5" customHeight="1" x14ac:dyDescent="0.25">
      <c r="B14" s="16" t="s">
        <v>17</v>
      </c>
      <c r="C14" s="10">
        <v>62605230</v>
      </c>
      <c r="D14" s="11">
        <v>0</v>
      </c>
      <c r="E14" s="11">
        <v>0</v>
      </c>
      <c r="F14" s="12">
        <f>+C14+D14+E14</f>
        <v>62605230</v>
      </c>
      <c r="G14" s="10">
        <v>18295532.16</v>
      </c>
      <c r="H14" s="12">
        <f t="shared" si="3"/>
        <v>29.223648184025521</v>
      </c>
      <c r="I14" s="45"/>
      <c r="J14" s="44"/>
    </row>
    <row r="15" spans="2:13" ht="15" customHeight="1" x14ac:dyDescent="0.25">
      <c r="B15" s="16" t="s">
        <v>18</v>
      </c>
      <c r="C15" s="10">
        <v>44056953</v>
      </c>
      <c r="D15" s="11">
        <v>0</v>
      </c>
      <c r="E15" s="12">
        <v>555187.12</v>
      </c>
      <c r="F15" s="12">
        <f t="shared" ref="F15:F18" si="5">+C15+D15+E15</f>
        <v>44612140.119999997</v>
      </c>
      <c r="G15" s="10">
        <v>11006314.65</v>
      </c>
      <c r="H15" s="12">
        <f t="shared" si="3"/>
        <v>24.671120059236472</v>
      </c>
      <c r="I15" s="45"/>
      <c r="J15" s="44"/>
    </row>
    <row r="16" spans="2:13" ht="17.25" customHeight="1" x14ac:dyDescent="0.25">
      <c r="B16" s="16" t="s">
        <v>19</v>
      </c>
      <c r="C16" s="10">
        <v>40840758</v>
      </c>
      <c r="D16" s="39">
        <v>1</v>
      </c>
      <c r="E16" s="11">
        <v>0</v>
      </c>
      <c r="F16" s="12">
        <f t="shared" si="5"/>
        <v>40840759</v>
      </c>
      <c r="G16" s="10">
        <v>9951745.3300000001</v>
      </c>
      <c r="H16" s="12">
        <f t="shared" si="3"/>
        <v>24.367189968237369</v>
      </c>
      <c r="I16" s="45"/>
      <c r="J16" s="44"/>
    </row>
    <row r="17" spans="2:10" ht="15" customHeight="1" x14ac:dyDescent="0.25">
      <c r="B17" s="16" t="s">
        <v>20</v>
      </c>
      <c r="C17" s="10">
        <v>29733844</v>
      </c>
      <c r="D17" s="11">
        <v>0</v>
      </c>
      <c r="E17" s="11">
        <v>0</v>
      </c>
      <c r="F17" s="12">
        <f t="shared" si="5"/>
        <v>29733844</v>
      </c>
      <c r="G17" s="10">
        <v>4461011.1900000004</v>
      </c>
      <c r="H17" s="12">
        <f t="shared" si="3"/>
        <v>15.003143185926449</v>
      </c>
      <c r="I17" s="45"/>
      <c r="J17" s="44"/>
    </row>
    <row r="18" spans="2:10" ht="17.25" customHeight="1" x14ac:dyDescent="0.25">
      <c r="B18" s="16" t="s">
        <v>21</v>
      </c>
      <c r="C18" s="10">
        <v>20573438</v>
      </c>
      <c r="D18" s="11">
        <v>0</v>
      </c>
      <c r="E18" s="11">
        <v>0</v>
      </c>
      <c r="F18" s="12">
        <f t="shared" si="5"/>
        <v>20573438</v>
      </c>
      <c r="G18" s="10">
        <v>4272510.2</v>
      </c>
      <c r="H18" s="12">
        <f t="shared" si="3"/>
        <v>20.767118261906443</v>
      </c>
      <c r="I18" s="45"/>
      <c r="J18" s="44"/>
    </row>
    <row r="19" spans="2:10" s="3" customFormat="1" ht="15" customHeight="1" x14ac:dyDescent="0.25">
      <c r="B19" s="14" t="s">
        <v>22</v>
      </c>
      <c r="C19" s="15">
        <f t="shared" ref="C19:F19" si="6">SUM(C20:C21)</f>
        <v>5014685000</v>
      </c>
      <c r="D19" s="17">
        <f t="shared" si="6"/>
        <v>0</v>
      </c>
      <c r="E19" s="17">
        <f t="shared" si="6"/>
        <v>0</v>
      </c>
      <c r="F19" s="15">
        <f t="shared" si="6"/>
        <v>5014685000</v>
      </c>
      <c r="G19" s="15">
        <f>SUM(G20:G21)</f>
        <v>1098017859.7099998</v>
      </c>
      <c r="H19" s="5">
        <f t="shared" si="3"/>
        <v>21.896048499756212</v>
      </c>
      <c r="I19" s="45"/>
      <c r="J19" s="44"/>
    </row>
    <row r="20" spans="2:10" ht="36" customHeight="1" x14ac:dyDescent="0.25">
      <c r="B20" s="16" t="s">
        <v>23</v>
      </c>
      <c r="C20" s="10">
        <v>5014685000</v>
      </c>
      <c r="D20" s="11">
        <v>0</v>
      </c>
      <c r="E20" s="11">
        <v>0</v>
      </c>
      <c r="F20" s="12">
        <f t="shared" ref="F20:F21" si="7">+C20+D20+E20</f>
        <v>5014685000</v>
      </c>
      <c r="G20" s="10">
        <v>1097995919.3499999</v>
      </c>
      <c r="H20" s="12">
        <f>IF(G20=0,0,IF(F20=0,100,G20/F20*100))</f>
        <v>21.895610977558906</v>
      </c>
      <c r="I20" s="45"/>
      <c r="J20" s="44"/>
    </row>
    <row r="21" spans="2:10" ht="36" customHeight="1" x14ac:dyDescent="0.25">
      <c r="B21" s="16" t="s">
        <v>24</v>
      </c>
      <c r="C21" s="11">
        <v>0</v>
      </c>
      <c r="D21" s="11">
        <v>0</v>
      </c>
      <c r="E21" s="11">
        <v>0</v>
      </c>
      <c r="F21" s="20">
        <f t="shared" si="7"/>
        <v>0</v>
      </c>
      <c r="G21" s="10">
        <v>21940.36</v>
      </c>
      <c r="H21" s="12">
        <f>IF(G21=0,0,IF(F21=0,100,G21/F21*100))</f>
        <v>100</v>
      </c>
      <c r="I21" s="45"/>
      <c r="J21" s="44"/>
    </row>
    <row r="22" spans="2:10" s="3" customFormat="1" ht="15" customHeight="1" x14ac:dyDescent="0.25">
      <c r="B22" s="14" t="s">
        <v>25</v>
      </c>
      <c r="C22" s="15">
        <f>SUM(C23+C31+C33)</f>
        <v>144050341</v>
      </c>
      <c r="D22" s="17">
        <f>SUM(D23+D31+D33)</f>
        <v>0</v>
      </c>
      <c r="E22" s="17">
        <f>SUM(E23+E31+E33)</f>
        <v>0</v>
      </c>
      <c r="F22" s="15">
        <f>SUM(F23+F31+F33)</f>
        <v>144050341</v>
      </c>
      <c r="G22" s="15">
        <f>SUM(G23+G31+G33)</f>
        <v>46516162.550000004</v>
      </c>
      <c r="H22" s="5">
        <f>IF(G22=0,0,IF(F22=0,100,G22/F22*100))</f>
        <v>32.291601829668707</v>
      </c>
      <c r="I22" s="45"/>
      <c r="J22" s="44"/>
    </row>
    <row r="23" spans="2:10" s="3" customFormat="1" ht="15" customHeight="1" x14ac:dyDescent="0.25">
      <c r="B23" s="14" t="s">
        <v>26</v>
      </c>
      <c r="C23" s="15">
        <f>SUM(C24:C30)</f>
        <v>47924031</v>
      </c>
      <c r="D23" s="17">
        <f>SUM(D24:D30)</f>
        <v>0</v>
      </c>
      <c r="E23" s="17">
        <f>SUM(E24:E30)</f>
        <v>0</v>
      </c>
      <c r="F23" s="15">
        <f>SUM(F24:F30)</f>
        <v>47924031</v>
      </c>
      <c r="G23" s="15">
        <f>SUM(G24:G30)</f>
        <v>6806254.0900000008</v>
      </c>
      <c r="H23" s="5">
        <f>IF(G23=0,0,IF(F23=0,100,G23/F23*100))</f>
        <v>14.202173623500078</v>
      </c>
      <c r="I23" s="45"/>
      <c r="J23" s="44"/>
    </row>
    <row r="24" spans="2:10" ht="24" customHeight="1" x14ac:dyDescent="0.25">
      <c r="B24" s="16" t="s">
        <v>27</v>
      </c>
      <c r="C24" s="10">
        <v>47924031</v>
      </c>
      <c r="D24" s="11">
        <v>0</v>
      </c>
      <c r="E24" s="11">
        <v>0</v>
      </c>
      <c r="F24" s="12">
        <f t="shared" ref="F24" si="8">+C24+D24+E24</f>
        <v>47924031</v>
      </c>
      <c r="G24" s="10">
        <v>349823.18</v>
      </c>
      <c r="H24" s="12">
        <f t="shared" si="3"/>
        <v>0.72995358007342914</v>
      </c>
      <c r="I24" s="45"/>
      <c r="J24" s="44"/>
    </row>
    <row r="25" spans="2:10" ht="24" x14ac:dyDescent="0.25">
      <c r="B25" s="16" t="s">
        <v>28</v>
      </c>
      <c r="C25" s="11">
        <v>0</v>
      </c>
      <c r="D25" s="11">
        <v>0</v>
      </c>
      <c r="E25" s="11">
        <v>0</v>
      </c>
      <c r="F25" s="11">
        <v>0</v>
      </c>
      <c r="G25" s="10">
        <v>-10385.86</v>
      </c>
      <c r="H25" s="12">
        <f t="shared" si="3"/>
        <v>100</v>
      </c>
      <c r="I25" s="45"/>
      <c r="J25" s="44"/>
    </row>
    <row r="26" spans="2:10" ht="15" customHeight="1" x14ac:dyDescent="0.25">
      <c r="B26" s="16" t="s">
        <v>29</v>
      </c>
      <c r="C26" s="11">
        <v>0</v>
      </c>
      <c r="D26" s="11">
        <v>0</v>
      </c>
      <c r="E26" s="11">
        <v>0</v>
      </c>
      <c r="F26" s="11">
        <v>0</v>
      </c>
      <c r="G26" s="10">
        <v>54031.13</v>
      </c>
      <c r="H26" s="12">
        <f t="shared" si="3"/>
        <v>100</v>
      </c>
      <c r="I26" s="45"/>
      <c r="J26" s="44"/>
    </row>
    <row r="27" spans="2:10" ht="13.5" customHeight="1" x14ac:dyDescent="0.25">
      <c r="B27" s="16" t="s">
        <v>30</v>
      </c>
      <c r="C27" s="11">
        <v>0</v>
      </c>
      <c r="D27" s="11">
        <v>0</v>
      </c>
      <c r="E27" s="11">
        <v>0</v>
      </c>
      <c r="F27" s="11">
        <v>0</v>
      </c>
      <c r="G27" s="10">
        <v>6365442.9500000002</v>
      </c>
      <c r="H27" s="12">
        <f>IF(G27=0,0,IF(F27=0,100,G27/F27*100))</f>
        <v>100</v>
      </c>
      <c r="I27" s="45"/>
      <c r="J27" s="44"/>
    </row>
    <row r="28" spans="2:10" ht="24" x14ac:dyDescent="0.25">
      <c r="B28" s="16" t="s">
        <v>31</v>
      </c>
      <c r="C28" s="11">
        <v>0</v>
      </c>
      <c r="D28" s="11">
        <v>0</v>
      </c>
      <c r="E28" s="11">
        <v>0</v>
      </c>
      <c r="F28" s="11">
        <v>0</v>
      </c>
      <c r="G28" s="10">
        <v>-20377.3</v>
      </c>
      <c r="H28" s="12">
        <f t="shared" si="3"/>
        <v>100</v>
      </c>
      <c r="I28" s="45"/>
      <c r="J28" s="44"/>
    </row>
    <row r="29" spans="2:10" ht="24" x14ac:dyDescent="0.25">
      <c r="B29" s="16" t="s">
        <v>32</v>
      </c>
      <c r="C29" s="11">
        <v>0</v>
      </c>
      <c r="D29" s="11">
        <v>0</v>
      </c>
      <c r="E29" s="11">
        <v>0</v>
      </c>
      <c r="F29" s="11">
        <v>0</v>
      </c>
      <c r="G29" s="10">
        <v>726.11</v>
      </c>
      <c r="H29" s="12">
        <f t="shared" si="3"/>
        <v>100</v>
      </c>
      <c r="I29" s="45"/>
      <c r="J29" s="44"/>
    </row>
    <row r="30" spans="2:10" s="3" customFormat="1" ht="24" x14ac:dyDescent="0.25">
      <c r="B30" s="16" t="s">
        <v>33</v>
      </c>
      <c r="C30" s="11">
        <v>0</v>
      </c>
      <c r="D30" s="11">
        <v>0</v>
      </c>
      <c r="E30" s="11">
        <v>0</v>
      </c>
      <c r="F30" s="11">
        <v>0</v>
      </c>
      <c r="G30" s="10">
        <v>66993.88</v>
      </c>
      <c r="H30" s="12">
        <f t="shared" si="3"/>
        <v>100</v>
      </c>
      <c r="I30" s="45"/>
      <c r="J30" s="44"/>
    </row>
    <row r="31" spans="2:10" s="3" customFormat="1" x14ac:dyDescent="0.25">
      <c r="B31" s="14" t="s">
        <v>34</v>
      </c>
      <c r="C31" s="15">
        <f t="shared" ref="C31:F31" si="9">SUM(C32:C32)</f>
        <v>96126310</v>
      </c>
      <c r="D31" s="17">
        <f t="shared" si="9"/>
        <v>0</v>
      </c>
      <c r="E31" s="17">
        <f t="shared" si="9"/>
        <v>0</v>
      </c>
      <c r="F31" s="15">
        <f t="shared" si="9"/>
        <v>96126310</v>
      </c>
      <c r="G31" s="15">
        <f>SUM(G32:G32)</f>
        <v>39022571.219999999</v>
      </c>
      <c r="H31" s="5">
        <f>IF(G31=0,0,IF(F31=0,100,G31/F31*100))</f>
        <v>40.595099531023294</v>
      </c>
      <c r="I31" s="45"/>
      <c r="J31" s="44"/>
    </row>
    <row r="32" spans="2:10" ht="24" x14ac:dyDescent="0.25">
      <c r="B32" s="18" t="s">
        <v>35</v>
      </c>
      <c r="C32" s="10">
        <v>96126310</v>
      </c>
      <c r="D32" s="11">
        <v>0</v>
      </c>
      <c r="E32" s="11">
        <v>0</v>
      </c>
      <c r="F32" s="12">
        <f>+C32+D32+E32</f>
        <v>96126310</v>
      </c>
      <c r="G32" s="10">
        <v>39022571.219999999</v>
      </c>
      <c r="H32" s="12">
        <f>IF(G32=0,0,IF(F32=0,100,G32/F32*100))</f>
        <v>40.595099531023294</v>
      </c>
      <c r="I32" s="45"/>
      <c r="J32" s="44"/>
    </row>
    <row r="33" spans="2:11" x14ac:dyDescent="0.25">
      <c r="B33" s="14" t="s">
        <v>36</v>
      </c>
      <c r="C33" s="17">
        <f t="shared" ref="C33:G33" si="10">SUM(C34:C37)</f>
        <v>0</v>
      </c>
      <c r="D33" s="17">
        <f t="shared" si="10"/>
        <v>0</v>
      </c>
      <c r="E33" s="17">
        <f t="shared" si="10"/>
        <v>0</v>
      </c>
      <c r="F33" s="17">
        <f t="shared" si="10"/>
        <v>0</v>
      </c>
      <c r="G33" s="15">
        <f t="shared" si="10"/>
        <v>687337.24</v>
      </c>
      <c r="H33" s="5">
        <f>IF(G33=0,0,IF(F33=0,100,G33/F33*100))</f>
        <v>100</v>
      </c>
      <c r="I33" s="45"/>
      <c r="J33" s="44"/>
    </row>
    <row r="34" spans="2:11" ht="24" x14ac:dyDescent="0.25">
      <c r="B34" s="18" t="s">
        <v>37</v>
      </c>
      <c r="C34" s="19">
        <v>0</v>
      </c>
      <c r="D34" s="11">
        <v>0</v>
      </c>
      <c r="E34" s="11">
        <v>0</v>
      </c>
      <c r="F34" s="20">
        <f t="shared" ref="F34:F37" si="11">+C34+D34+E34</f>
        <v>0</v>
      </c>
      <c r="G34" s="10">
        <v>58143.23</v>
      </c>
      <c r="H34" s="12">
        <f>IF(G34=0,0,IF(F34=0,100,G34/F34*100))</f>
        <v>100</v>
      </c>
      <c r="I34" s="45"/>
      <c r="J34" s="44"/>
    </row>
    <row r="35" spans="2:11" s="3" customFormat="1" x14ac:dyDescent="0.25">
      <c r="B35" s="18" t="s">
        <v>38</v>
      </c>
      <c r="C35" s="19">
        <v>0</v>
      </c>
      <c r="D35" s="11">
        <v>0</v>
      </c>
      <c r="E35" s="11">
        <v>0</v>
      </c>
      <c r="F35" s="20">
        <f t="shared" si="11"/>
        <v>0</v>
      </c>
      <c r="G35" s="10">
        <v>6538.7</v>
      </c>
      <c r="H35" s="12">
        <f t="shared" ref="H35:H83" si="12">IF(G35=0,0,IF(F35=0,100,G35/F35*100))</f>
        <v>100</v>
      </c>
      <c r="I35" s="45"/>
      <c r="J35" s="44"/>
    </row>
    <row r="36" spans="2:11" s="3" customFormat="1" ht="28.5" customHeight="1" x14ac:dyDescent="0.25">
      <c r="B36" s="18" t="s">
        <v>39</v>
      </c>
      <c r="C36" s="19">
        <v>0</v>
      </c>
      <c r="D36" s="11">
        <v>0</v>
      </c>
      <c r="E36" s="11">
        <v>0</v>
      </c>
      <c r="F36" s="20">
        <f t="shared" si="11"/>
        <v>0</v>
      </c>
      <c r="G36" s="10">
        <v>614368.68999999994</v>
      </c>
      <c r="H36" s="12">
        <f t="shared" si="12"/>
        <v>100</v>
      </c>
      <c r="I36" s="45"/>
      <c r="J36" s="44"/>
    </row>
    <row r="37" spans="2:11" s="3" customFormat="1" ht="24" x14ac:dyDescent="0.25">
      <c r="B37" s="18" t="s">
        <v>40</v>
      </c>
      <c r="C37" s="19">
        <v>0</v>
      </c>
      <c r="D37" s="11">
        <v>0</v>
      </c>
      <c r="E37" s="11">
        <v>0</v>
      </c>
      <c r="F37" s="20">
        <f t="shared" si="11"/>
        <v>0</v>
      </c>
      <c r="G37" s="10">
        <v>8286.6200000000008</v>
      </c>
      <c r="H37" s="12">
        <f t="shared" si="12"/>
        <v>100</v>
      </c>
      <c r="I37" s="45"/>
      <c r="J37" s="44"/>
    </row>
    <row r="38" spans="2:11" ht="15" customHeight="1" x14ac:dyDescent="0.25">
      <c r="B38" s="14" t="s">
        <v>41</v>
      </c>
      <c r="C38" s="17">
        <f t="shared" ref="C38:G39" si="13">+C39</f>
        <v>0</v>
      </c>
      <c r="D38" s="15">
        <f t="shared" si="13"/>
        <v>286304.89</v>
      </c>
      <c r="E38" s="15">
        <f t="shared" si="13"/>
        <v>1202255.21</v>
      </c>
      <c r="F38" s="15">
        <f t="shared" si="13"/>
        <v>1488560.1</v>
      </c>
      <c r="G38" s="15">
        <f>+G39</f>
        <v>1915535.8900000001</v>
      </c>
      <c r="H38" s="5">
        <f>IF(G38=0,0,IF(F38=0,100,G38/F38*100))</f>
        <v>128.68381263208656</v>
      </c>
      <c r="I38" s="45"/>
      <c r="J38" s="44"/>
    </row>
    <row r="39" spans="2:11" ht="24" customHeight="1" x14ac:dyDescent="0.25">
      <c r="B39" s="14" t="s">
        <v>42</v>
      </c>
      <c r="C39" s="17">
        <f t="shared" si="13"/>
        <v>0</v>
      </c>
      <c r="D39" s="15">
        <f t="shared" si="13"/>
        <v>286304.89</v>
      </c>
      <c r="E39" s="15">
        <f t="shared" si="13"/>
        <v>1202255.21</v>
      </c>
      <c r="F39" s="15">
        <f t="shared" si="13"/>
        <v>1488560.1</v>
      </c>
      <c r="G39" s="15">
        <f t="shared" si="13"/>
        <v>1915535.8900000001</v>
      </c>
      <c r="H39" s="5">
        <f>IF(G39=0,0,IF(F39=0,100,G39/F39*100))</f>
        <v>128.68381263208656</v>
      </c>
      <c r="I39" s="45"/>
      <c r="J39" s="44"/>
    </row>
    <row r="40" spans="2:11" ht="15" customHeight="1" x14ac:dyDescent="0.25">
      <c r="B40" s="21" t="s">
        <v>43</v>
      </c>
      <c r="C40" s="8">
        <f>SUM(C41:C44)</f>
        <v>0</v>
      </c>
      <c r="D40" s="5">
        <f>SUM(D41:D44)</f>
        <v>286304.89</v>
      </c>
      <c r="E40" s="5">
        <f>SUM(E41:E44)</f>
        <v>1202255.21</v>
      </c>
      <c r="F40" s="5">
        <f>SUM(F41:F44)</f>
        <v>1488560.1</v>
      </c>
      <c r="G40" s="5">
        <f>SUM(G41:G44)</f>
        <v>1915535.8900000001</v>
      </c>
      <c r="H40" s="5">
        <f>IF(G40=0,0,IF(F40=0,100,G40/F40*100))</f>
        <v>128.68381263208656</v>
      </c>
      <c r="I40" s="45"/>
      <c r="J40" s="44"/>
    </row>
    <row r="41" spans="2:11" x14ac:dyDescent="0.25">
      <c r="B41" s="18" t="s">
        <v>44</v>
      </c>
      <c r="C41" s="19">
        <v>0</v>
      </c>
      <c r="D41" s="39">
        <v>286304.89</v>
      </c>
      <c r="E41" s="22">
        <v>147866.20000000001</v>
      </c>
      <c r="F41" s="12">
        <f t="shared" ref="F41:F43" si="14">+C41+D41+E41</f>
        <v>434171.09</v>
      </c>
      <c r="G41" s="10">
        <v>286304.89</v>
      </c>
      <c r="H41" s="12">
        <f t="shared" si="12"/>
        <v>65.942872889118433</v>
      </c>
      <c r="I41" s="45"/>
      <c r="J41" s="44"/>
    </row>
    <row r="42" spans="2:11" ht="24" x14ac:dyDescent="0.25">
      <c r="B42" s="18" t="s">
        <v>45</v>
      </c>
      <c r="C42" s="19">
        <v>0</v>
      </c>
      <c r="D42" s="11">
        <v>0</v>
      </c>
      <c r="E42" s="11">
        <v>0</v>
      </c>
      <c r="F42" s="11">
        <v>0</v>
      </c>
      <c r="G42" s="10">
        <v>1369090</v>
      </c>
      <c r="H42" s="12">
        <f t="shared" si="12"/>
        <v>100</v>
      </c>
      <c r="I42" s="45"/>
      <c r="J42" s="44"/>
    </row>
    <row r="43" spans="2:11" x14ac:dyDescent="0.25">
      <c r="B43" s="23" t="s">
        <v>46</v>
      </c>
      <c r="C43" s="19">
        <v>0</v>
      </c>
      <c r="D43" s="11">
        <v>0</v>
      </c>
      <c r="E43" s="22">
        <v>1054389.01</v>
      </c>
      <c r="F43" s="12">
        <f t="shared" si="14"/>
        <v>1054389.01</v>
      </c>
      <c r="G43" s="10">
        <v>260141</v>
      </c>
      <c r="H43" s="12">
        <f t="shared" si="12"/>
        <v>24.672203288613563</v>
      </c>
      <c r="I43" s="45"/>
      <c r="J43" s="44"/>
    </row>
    <row r="44" spans="2:11" ht="18" customHeight="1" x14ac:dyDescent="0.25">
      <c r="B44" s="24" t="s">
        <v>47</v>
      </c>
      <c r="C44" s="19">
        <v>0</v>
      </c>
      <c r="D44" s="11">
        <v>0</v>
      </c>
      <c r="E44" s="11">
        <v>0</v>
      </c>
      <c r="F44" s="11">
        <v>0</v>
      </c>
      <c r="G44" s="11">
        <v>0</v>
      </c>
      <c r="H44" s="20">
        <f>IF(G44=0,0,IF(F44=0,100,G44/F44*100))</f>
        <v>0</v>
      </c>
      <c r="I44" s="45"/>
      <c r="J44" s="44"/>
    </row>
    <row r="45" spans="2:11" s="3" customFormat="1" ht="24" customHeight="1" x14ac:dyDescent="0.25">
      <c r="B45" s="25" t="s">
        <v>48</v>
      </c>
      <c r="C45" s="15">
        <f>+C46+C278+C291</f>
        <v>3938125785</v>
      </c>
      <c r="D45" s="17">
        <f>+D46+D278+D291</f>
        <v>0</v>
      </c>
      <c r="E45" s="17">
        <f>+E46+E278+E291</f>
        <v>0</v>
      </c>
      <c r="F45" s="15">
        <f>+F46+F278+F291</f>
        <v>3938125785</v>
      </c>
      <c r="G45" s="15">
        <f>+G46+G278+G291</f>
        <v>1460526765.0799999</v>
      </c>
      <c r="H45" s="5">
        <f>IF(G45=0,0,IF(F45=0,100,G45/F45*100))</f>
        <v>37.086849044868686</v>
      </c>
      <c r="I45" s="45"/>
      <c r="J45" s="44"/>
      <c r="K45" s="6"/>
    </row>
    <row r="46" spans="2:11" ht="16.5" customHeight="1" x14ac:dyDescent="0.25">
      <c r="B46" s="4" t="s">
        <v>49</v>
      </c>
      <c r="C46" s="15">
        <f>+C47+C57+C77+C89+C92+C101+C121+C140+C152+C156+C213+C215+C233+C240+C265+C275</f>
        <v>3860221556</v>
      </c>
      <c r="D46" s="17">
        <f>+D47+D57+D77+D89+D92+D101+D121+D140+D152+D156+D213+D215+D233+D240+D265+D275</f>
        <v>0</v>
      </c>
      <c r="E46" s="17">
        <f>+E47+E57+E77+E89+E92+E101+E121+E140+E152+E156+E213+E215+E233+E240+E265+E275</f>
        <v>0</v>
      </c>
      <c r="F46" s="15">
        <f>+F47+F57+F77+F89+F92+F101+F121+F140+F152+F156+F213+F215+F233+F240+F265+F275</f>
        <v>3860221556</v>
      </c>
      <c r="G46" s="15">
        <f>+G47+G57+G77+G89+G92+G101+G121+G140+G152+G156+G213+G215+G233+G240+G265+G275</f>
        <v>1441684213.3799999</v>
      </c>
      <c r="H46" s="5">
        <f>IF(G46=0,0,IF(F46=0,100,G46/F46*100))</f>
        <v>37.347188301644721</v>
      </c>
      <c r="I46" s="45"/>
      <c r="J46" s="44"/>
    </row>
    <row r="47" spans="2:11" ht="30" customHeight="1" x14ac:dyDescent="0.25">
      <c r="B47" s="26" t="s">
        <v>50</v>
      </c>
      <c r="C47" s="15">
        <f>SUM(C48:C56)</f>
        <v>15383715</v>
      </c>
      <c r="D47" s="17">
        <f>SUM(D48:D56)</f>
        <v>0</v>
      </c>
      <c r="E47" s="17">
        <f>SUM(E48:E56)</f>
        <v>0</v>
      </c>
      <c r="F47" s="15">
        <f>SUM(F48:F56)</f>
        <v>15383715</v>
      </c>
      <c r="G47" s="15">
        <f>SUM(G48:G56)</f>
        <v>2401073</v>
      </c>
      <c r="H47" s="5">
        <f>IF(G47=0,0,IF(F47=0,100,G47/F47*100))</f>
        <v>15.607887951642368</v>
      </c>
      <c r="I47" s="45"/>
      <c r="J47" s="44"/>
    </row>
    <row r="48" spans="2:11" x14ac:dyDescent="0.25">
      <c r="B48" s="16" t="s">
        <v>51</v>
      </c>
      <c r="C48" s="10">
        <v>8267</v>
      </c>
      <c r="D48" s="11">
        <v>0</v>
      </c>
      <c r="E48" s="11">
        <v>0</v>
      </c>
      <c r="F48" s="12">
        <f t="shared" ref="F48:F56" si="15">+C48+D48+E48</f>
        <v>8267</v>
      </c>
      <c r="G48" s="19">
        <v>0</v>
      </c>
      <c r="H48" s="20">
        <f t="shared" si="12"/>
        <v>0</v>
      </c>
      <c r="I48" s="45"/>
      <c r="J48" s="44"/>
    </row>
    <row r="49" spans="2:10" x14ac:dyDescent="0.25">
      <c r="B49" s="16" t="s">
        <v>52</v>
      </c>
      <c r="C49" s="10">
        <v>2068</v>
      </c>
      <c r="D49" s="11">
        <v>0</v>
      </c>
      <c r="E49" s="11">
        <v>0</v>
      </c>
      <c r="F49" s="12">
        <f t="shared" si="15"/>
        <v>2068</v>
      </c>
      <c r="G49" s="10">
        <v>2114</v>
      </c>
      <c r="H49" s="12">
        <f t="shared" si="12"/>
        <v>102.22437137330755</v>
      </c>
      <c r="I49" s="45"/>
      <c r="J49" s="44"/>
    </row>
    <row r="50" spans="2:10" ht="24.75" customHeight="1" x14ac:dyDescent="0.25">
      <c r="B50" s="16" t="s">
        <v>53</v>
      </c>
      <c r="C50" s="10">
        <v>2256386</v>
      </c>
      <c r="D50" s="11">
        <v>0</v>
      </c>
      <c r="E50" s="11">
        <v>0</v>
      </c>
      <c r="F50" s="12">
        <f t="shared" si="15"/>
        <v>2256386</v>
      </c>
      <c r="G50" s="10">
        <v>57908</v>
      </c>
      <c r="H50" s="12">
        <f t="shared" si="12"/>
        <v>2.5664048615795347</v>
      </c>
      <c r="I50" s="45"/>
      <c r="J50" s="44"/>
    </row>
    <row r="51" spans="2:10" ht="15.75" customHeight="1" x14ac:dyDescent="0.25">
      <c r="B51" s="16" t="s">
        <v>54</v>
      </c>
      <c r="C51" s="10">
        <v>7834550</v>
      </c>
      <c r="D51" s="11">
        <v>0</v>
      </c>
      <c r="E51" s="11">
        <v>0</v>
      </c>
      <c r="F51" s="12">
        <f t="shared" si="15"/>
        <v>7834550</v>
      </c>
      <c r="G51" s="10">
        <v>983020</v>
      </c>
      <c r="H51" s="12">
        <f t="shared" si="12"/>
        <v>12.547242662309896</v>
      </c>
      <c r="I51" s="45"/>
      <c r="J51" s="44"/>
    </row>
    <row r="52" spans="2:10" ht="24" x14ac:dyDescent="0.25">
      <c r="B52" s="16" t="s">
        <v>55</v>
      </c>
      <c r="C52" s="10">
        <v>1397422</v>
      </c>
      <c r="D52" s="11">
        <v>0</v>
      </c>
      <c r="E52" s="11">
        <v>0</v>
      </c>
      <c r="F52" s="12">
        <f t="shared" si="15"/>
        <v>1397422</v>
      </c>
      <c r="G52" s="10">
        <v>83382</v>
      </c>
      <c r="H52" s="12">
        <f t="shared" si="12"/>
        <v>5.9668446610973636</v>
      </c>
      <c r="I52" s="45"/>
      <c r="J52" s="44"/>
    </row>
    <row r="53" spans="2:10" x14ac:dyDescent="0.25">
      <c r="B53" s="16" t="s">
        <v>56</v>
      </c>
      <c r="C53" s="10">
        <v>627436</v>
      </c>
      <c r="D53" s="11">
        <v>0</v>
      </c>
      <c r="E53" s="11">
        <v>0</v>
      </c>
      <c r="F53" s="12">
        <f t="shared" si="15"/>
        <v>627436</v>
      </c>
      <c r="G53" s="10">
        <v>64589</v>
      </c>
      <c r="H53" s="12">
        <f t="shared" si="12"/>
        <v>10.294117647058822</v>
      </c>
      <c r="I53" s="45"/>
      <c r="J53" s="44"/>
    </row>
    <row r="54" spans="2:10" ht="24" x14ac:dyDescent="0.25">
      <c r="B54" s="16" t="s">
        <v>57</v>
      </c>
      <c r="C54" s="10">
        <v>369200</v>
      </c>
      <c r="D54" s="11">
        <v>0</v>
      </c>
      <c r="E54" s="11">
        <v>0</v>
      </c>
      <c r="F54" s="12">
        <f t="shared" si="15"/>
        <v>369200</v>
      </c>
      <c r="G54" s="10">
        <v>221520</v>
      </c>
      <c r="H54" s="12">
        <f t="shared" si="12"/>
        <v>60</v>
      </c>
      <c r="I54" s="45"/>
      <c r="J54" s="44"/>
    </row>
    <row r="55" spans="2:10" s="3" customFormat="1" x14ac:dyDescent="0.25">
      <c r="B55" s="16" t="s">
        <v>58</v>
      </c>
      <c r="C55" s="10">
        <v>2177286</v>
      </c>
      <c r="D55" s="11">
        <v>0</v>
      </c>
      <c r="E55" s="11">
        <v>0</v>
      </c>
      <c r="F55" s="12">
        <f t="shared" si="15"/>
        <v>2177286</v>
      </c>
      <c r="G55" s="10">
        <v>730870</v>
      </c>
      <c r="H55" s="12">
        <f t="shared" si="12"/>
        <v>33.567937331154475</v>
      </c>
      <c r="I55" s="45"/>
      <c r="J55" s="44"/>
    </row>
    <row r="56" spans="2:10" x14ac:dyDescent="0.25">
      <c r="B56" s="16" t="s">
        <v>59</v>
      </c>
      <c r="C56" s="10">
        <v>711100</v>
      </c>
      <c r="D56" s="11">
        <v>0</v>
      </c>
      <c r="E56" s="11">
        <v>0</v>
      </c>
      <c r="F56" s="12">
        <f t="shared" si="15"/>
        <v>711100</v>
      </c>
      <c r="G56" s="10">
        <v>257670</v>
      </c>
      <c r="H56" s="12">
        <f t="shared" si="12"/>
        <v>36.235409928280127</v>
      </c>
      <c r="I56" s="45"/>
      <c r="J56" s="44"/>
    </row>
    <row r="57" spans="2:10" ht="15" customHeight="1" x14ac:dyDescent="0.25">
      <c r="B57" s="14" t="s">
        <v>60</v>
      </c>
      <c r="C57" s="15">
        <f>SUM(C58:C76)</f>
        <v>122743232</v>
      </c>
      <c r="D57" s="17">
        <f>SUM(D58:D76)</f>
        <v>0</v>
      </c>
      <c r="E57" s="17">
        <f>SUM(E58:E76)</f>
        <v>0</v>
      </c>
      <c r="F57" s="15">
        <f>SUM(F58:F76)</f>
        <v>122743232</v>
      </c>
      <c r="G57" s="15">
        <f>SUM(G58:G76)</f>
        <v>44894040.109999999</v>
      </c>
      <c r="H57" s="5">
        <f>IF(G57=0,0,IF(F57=0,100,G57/F57*100))</f>
        <v>36.575572745224761</v>
      </c>
      <c r="I57" s="45"/>
      <c r="J57" s="44"/>
    </row>
    <row r="58" spans="2:10" x14ac:dyDescent="0.25">
      <c r="B58" s="16" t="s">
        <v>61</v>
      </c>
      <c r="C58" s="10">
        <v>16356276</v>
      </c>
      <c r="D58" s="11">
        <v>0</v>
      </c>
      <c r="E58" s="11">
        <v>0</v>
      </c>
      <c r="F58" s="12">
        <f t="shared" ref="F58:F76" si="16">+C58+D58+E58</f>
        <v>16356276</v>
      </c>
      <c r="G58" s="10">
        <v>4532906</v>
      </c>
      <c r="H58" s="12">
        <f t="shared" si="12"/>
        <v>27.713557780511895</v>
      </c>
      <c r="I58" s="45"/>
      <c r="J58" s="44"/>
    </row>
    <row r="59" spans="2:10" x14ac:dyDescent="0.25">
      <c r="B59" s="16" t="s">
        <v>62</v>
      </c>
      <c r="C59" s="10">
        <v>52850659</v>
      </c>
      <c r="D59" s="11">
        <v>0</v>
      </c>
      <c r="E59" s="11">
        <v>0</v>
      </c>
      <c r="F59" s="12">
        <f t="shared" si="16"/>
        <v>52850659</v>
      </c>
      <c r="G59" s="10">
        <v>20255660</v>
      </c>
      <c r="H59" s="12">
        <f t="shared" si="12"/>
        <v>38.326220303137568</v>
      </c>
      <c r="I59" s="45"/>
      <c r="J59" s="44"/>
    </row>
    <row r="60" spans="2:10" x14ac:dyDescent="0.25">
      <c r="B60" s="16" t="s">
        <v>63</v>
      </c>
      <c r="C60" s="10">
        <v>36638766</v>
      </c>
      <c r="D60" s="11">
        <v>0</v>
      </c>
      <c r="E60" s="11">
        <v>0</v>
      </c>
      <c r="F60" s="12">
        <f t="shared" si="16"/>
        <v>36638766</v>
      </c>
      <c r="G60" s="10">
        <v>16007211</v>
      </c>
      <c r="H60" s="12">
        <f t="shared" si="12"/>
        <v>43.689274360386484</v>
      </c>
      <c r="I60" s="45"/>
      <c r="J60" s="44"/>
    </row>
    <row r="61" spans="2:10" s="3" customFormat="1" x14ac:dyDescent="0.25">
      <c r="B61" s="16" t="s">
        <v>64</v>
      </c>
      <c r="C61" s="10">
        <v>1242000</v>
      </c>
      <c r="D61" s="11">
        <v>0</v>
      </c>
      <c r="E61" s="11">
        <v>0</v>
      </c>
      <c r="F61" s="12">
        <f t="shared" si="16"/>
        <v>1242000</v>
      </c>
      <c r="G61" s="10">
        <v>723672</v>
      </c>
      <c r="H61" s="12">
        <f t="shared" si="12"/>
        <v>58.266666666666666</v>
      </c>
      <c r="I61" s="45"/>
      <c r="J61" s="44"/>
    </row>
    <row r="62" spans="2:10" x14ac:dyDescent="0.25">
      <c r="B62" s="16" t="s">
        <v>65</v>
      </c>
      <c r="C62" s="11">
        <v>0</v>
      </c>
      <c r="D62" s="11">
        <v>0</v>
      </c>
      <c r="E62" s="11">
        <v>0</v>
      </c>
      <c r="F62" s="11">
        <f t="shared" si="16"/>
        <v>0</v>
      </c>
      <c r="G62" s="10">
        <v>29600</v>
      </c>
      <c r="H62" s="12">
        <f t="shared" si="12"/>
        <v>100</v>
      </c>
      <c r="I62" s="45"/>
      <c r="J62" s="44"/>
    </row>
    <row r="63" spans="2:10" x14ac:dyDescent="0.25">
      <c r="B63" s="16" t="s">
        <v>66</v>
      </c>
      <c r="C63" s="10">
        <v>2875197</v>
      </c>
      <c r="D63" s="11">
        <v>0</v>
      </c>
      <c r="E63" s="11">
        <v>0</v>
      </c>
      <c r="F63" s="12">
        <f t="shared" si="16"/>
        <v>2875197</v>
      </c>
      <c r="G63" s="10">
        <v>587028</v>
      </c>
      <c r="H63" s="12">
        <f t="shared" si="12"/>
        <v>20.416966211358734</v>
      </c>
      <c r="I63" s="45"/>
      <c r="J63" s="44"/>
    </row>
    <row r="64" spans="2:10" x14ac:dyDescent="0.25">
      <c r="B64" s="16" t="s">
        <v>67</v>
      </c>
      <c r="C64" s="10">
        <v>2695</v>
      </c>
      <c r="D64" s="11">
        <v>0</v>
      </c>
      <c r="E64" s="11">
        <v>0</v>
      </c>
      <c r="F64" s="12">
        <f t="shared" si="16"/>
        <v>2695</v>
      </c>
      <c r="G64" s="10">
        <v>14630</v>
      </c>
      <c r="H64" s="12">
        <f>IF(G64=0,0,IF(F64=0,100,G64/F64*100))</f>
        <v>542.85714285714289</v>
      </c>
      <c r="I64" s="45"/>
      <c r="J64" s="44"/>
    </row>
    <row r="65" spans="2:10" x14ac:dyDescent="0.25">
      <c r="B65" s="16" t="s">
        <v>68</v>
      </c>
      <c r="C65" s="10">
        <v>225970</v>
      </c>
      <c r="D65" s="11">
        <v>0</v>
      </c>
      <c r="E65" s="11">
        <v>0</v>
      </c>
      <c r="F65" s="12">
        <f t="shared" si="16"/>
        <v>225970</v>
      </c>
      <c r="G65" s="10">
        <v>160860</v>
      </c>
      <c r="H65" s="12">
        <f t="shared" si="12"/>
        <v>71.186440677966104</v>
      </c>
      <c r="I65" s="45"/>
      <c r="J65" s="44"/>
    </row>
    <row r="66" spans="2:10" x14ac:dyDescent="0.25">
      <c r="B66" s="18" t="s">
        <v>69</v>
      </c>
      <c r="C66" s="10">
        <v>66360</v>
      </c>
      <c r="D66" s="11">
        <v>0</v>
      </c>
      <c r="E66" s="11">
        <v>0</v>
      </c>
      <c r="F66" s="12">
        <f t="shared" si="16"/>
        <v>66360</v>
      </c>
      <c r="G66" s="10">
        <v>113850</v>
      </c>
      <c r="H66" s="12">
        <f t="shared" si="12"/>
        <v>171.56419529837251</v>
      </c>
      <c r="I66" s="45"/>
      <c r="J66" s="44"/>
    </row>
    <row r="67" spans="2:10" x14ac:dyDescent="0.25">
      <c r="B67" s="16" t="s">
        <v>70</v>
      </c>
      <c r="C67" s="10">
        <v>1048476</v>
      </c>
      <c r="D67" s="11">
        <v>0</v>
      </c>
      <c r="E67" s="11">
        <v>0</v>
      </c>
      <c r="F67" s="12">
        <f t="shared" si="16"/>
        <v>1048476</v>
      </c>
      <c r="G67" s="10">
        <v>1466567.49</v>
      </c>
      <c r="H67" s="20">
        <f t="shared" si="12"/>
        <v>139.87611447472329</v>
      </c>
      <c r="I67" s="45"/>
      <c r="J67" s="44"/>
    </row>
    <row r="68" spans="2:10" x14ac:dyDescent="0.25">
      <c r="B68" s="16" t="s">
        <v>71</v>
      </c>
      <c r="C68" s="10">
        <v>10948</v>
      </c>
      <c r="D68" s="11">
        <v>0</v>
      </c>
      <c r="E68" s="11">
        <v>0</v>
      </c>
      <c r="F68" s="12">
        <f t="shared" si="16"/>
        <v>10948</v>
      </c>
      <c r="G68" s="19">
        <v>0</v>
      </c>
      <c r="H68" s="20">
        <f t="shared" si="12"/>
        <v>0</v>
      </c>
      <c r="I68" s="45"/>
      <c r="J68" s="44"/>
    </row>
    <row r="69" spans="2:10" x14ac:dyDescent="0.25">
      <c r="B69" s="16" t="s">
        <v>72</v>
      </c>
      <c r="C69" s="10">
        <v>5745494</v>
      </c>
      <c r="D69" s="11">
        <v>0</v>
      </c>
      <c r="E69" s="11">
        <v>0</v>
      </c>
      <c r="F69" s="12">
        <f t="shared" si="16"/>
        <v>5745494</v>
      </c>
      <c r="G69" s="10">
        <v>662873</v>
      </c>
      <c r="H69" s="20">
        <f t="shared" si="12"/>
        <v>11.537267291550561</v>
      </c>
      <c r="I69" s="45"/>
      <c r="J69" s="44"/>
    </row>
    <row r="70" spans="2:10" ht="24" x14ac:dyDescent="0.25">
      <c r="B70" s="16" t="s">
        <v>73</v>
      </c>
      <c r="C70" s="10">
        <v>517164</v>
      </c>
      <c r="D70" s="11">
        <v>0</v>
      </c>
      <c r="E70" s="11">
        <v>0</v>
      </c>
      <c r="F70" s="12">
        <f t="shared" si="16"/>
        <v>517164</v>
      </c>
      <c r="G70" s="19">
        <v>0</v>
      </c>
      <c r="H70" s="20">
        <f t="shared" si="12"/>
        <v>0</v>
      </c>
      <c r="I70" s="45"/>
      <c r="J70" s="44"/>
    </row>
    <row r="71" spans="2:10" ht="24" x14ac:dyDescent="0.25">
      <c r="B71" s="16" t="s">
        <v>74</v>
      </c>
      <c r="C71" s="10">
        <v>452124</v>
      </c>
      <c r="D71" s="11">
        <v>0</v>
      </c>
      <c r="E71" s="11">
        <v>0</v>
      </c>
      <c r="F71" s="12">
        <f t="shared" si="16"/>
        <v>452124</v>
      </c>
      <c r="G71" s="19">
        <v>0</v>
      </c>
      <c r="H71" s="20">
        <f t="shared" si="12"/>
        <v>0</v>
      </c>
      <c r="I71" s="45"/>
      <c r="J71" s="44"/>
    </row>
    <row r="72" spans="2:10" ht="15" customHeight="1" x14ac:dyDescent="0.25">
      <c r="B72" s="18" t="s">
        <v>75</v>
      </c>
      <c r="C72" s="10">
        <v>2485772</v>
      </c>
      <c r="D72" s="11">
        <v>0</v>
      </c>
      <c r="E72" s="11">
        <v>0</v>
      </c>
      <c r="F72" s="12">
        <f t="shared" si="16"/>
        <v>2485772</v>
      </c>
      <c r="G72" s="10">
        <v>337716</v>
      </c>
      <c r="H72" s="20">
        <f t="shared" si="12"/>
        <v>13.585960417930526</v>
      </c>
      <c r="I72" s="45"/>
      <c r="J72" s="44"/>
    </row>
    <row r="73" spans="2:10" ht="11.25" customHeight="1" x14ac:dyDescent="0.25">
      <c r="B73" s="16" t="s">
        <v>76</v>
      </c>
      <c r="C73" s="10">
        <v>1032594</v>
      </c>
      <c r="D73" s="11">
        <v>0</v>
      </c>
      <c r="E73" s="11">
        <v>0</v>
      </c>
      <c r="F73" s="12">
        <f t="shared" si="16"/>
        <v>1032594</v>
      </c>
      <c r="G73" s="19">
        <v>0</v>
      </c>
      <c r="H73" s="20">
        <f t="shared" si="12"/>
        <v>0</v>
      </c>
      <c r="I73" s="45"/>
      <c r="J73" s="44"/>
    </row>
    <row r="74" spans="2:10" s="3" customFormat="1" ht="33" customHeight="1" x14ac:dyDescent="0.25">
      <c r="B74" s="16" t="s">
        <v>77</v>
      </c>
      <c r="C74" s="10">
        <v>257748</v>
      </c>
      <c r="D74" s="11">
        <v>0</v>
      </c>
      <c r="E74" s="11">
        <v>0</v>
      </c>
      <c r="F74" s="12">
        <f t="shared" si="16"/>
        <v>257748</v>
      </c>
      <c r="G74" s="10">
        <v>1232</v>
      </c>
      <c r="H74" s="20">
        <f t="shared" si="12"/>
        <v>0.47798625013579155</v>
      </c>
      <c r="I74" s="45"/>
      <c r="J74" s="44"/>
    </row>
    <row r="75" spans="2:10" ht="33" customHeight="1" x14ac:dyDescent="0.25">
      <c r="B75" s="18" t="s">
        <v>78</v>
      </c>
      <c r="C75" s="10">
        <v>284660.28000000003</v>
      </c>
      <c r="D75" s="11">
        <v>0</v>
      </c>
      <c r="E75" s="11">
        <v>0</v>
      </c>
      <c r="F75" s="12">
        <f t="shared" si="16"/>
        <v>284660.28000000003</v>
      </c>
      <c r="G75" s="19">
        <v>0</v>
      </c>
      <c r="H75" s="20">
        <f t="shared" si="12"/>
        <v>0</v>
      </c>
      <c r="I75" s="45"/>
      <c r="J75" s="44"/>
    </row>
    <row r="76" spans="2:10" ht="15" customHeight="1" x14ac:dyDescent="0.25">
      <c r="B76" s="16" t="s">
        <v>79</v>
      </c>
      <c r="C76" s="10">
        <v>650328.72</v>
      </c>
      <c r="D76" s="11">
        <v>0</v>
      </c>
      <c r="E76" s="11">
        <v>0</v>
      </c>
      <c r="F76" s="12">
        <f t="shared" si="16"/>
        <v>650328.72</v>
      </c>
      <c r="G76" s="10">
        <v>234.62</v>
      </c>
      <c r="H76" s="12">
        <f t="shared" si="12"/>
        <v>3.6077139573352998E-2</v>
      </c>
      <c r="I76" s="45"/>
      <c r="J76" s="44"/>
    </row>
    <row r="77" spans="2:10" s="3" customFormat="1" ht="15" customHeight="1" x14ac:dyDescent="0.25">
      <c r="B77" s="14" t="s">
        <v>80</v>
      </c>
      <c r="C77" s="15">
        <f>SUM(C78:C88)</f>
        <v>2885084319</v>
      </c>
      <c r="D77" s="17">
        <f>SUM(D78:D88)</f>
        <v>0</v>
      </c>
      <c r="E77" s="17">
        <f>SUM(E78:E88)</f>
        <v>0</v>
      </c>
      <c r="F77" s="15">
        <f>SUM(F78:F88)</f>
        <v>2885084319</v>
      </c>
      <c r="G77" s="15">
        <f>SUM(G78:G88)</f>
        <v>1260464274.7</v>
      </c>
      <c r="H77" s="5">
        <f>IF(G77=0,0,IF(F77=0,100,G77/F77*100))</f>
        <v>43.688992602368373</v>
      </c>
      <c r="I77" s="45"/>
      <c r="J77" s="44"/>
    </row>
    <row r="78" spans="2:10" x14ac:dyDescent="0.25">
      <c r="B78" s="16" t="s">
        <v>66</v>
      </c>
      <c r="C78" s="10">
        <v>626640006.40999997</v>
      </c>
      <c r="D78" s="11">
        <v>0</v>
      </c>
      <c r="E78" s="11">
        <v>0</v>
      </c>
      <c r="F78" s="12">
        <f t="shared" ref="F78:F88" si="17">+C78+D78+E78</f>
        <v>626640006.40999997</v>
      </c>
      <c r="G78" s="10">
        <v>135618424</v>
      </c>
      <c r="H78" s="12">
        <f t="shared" si="12"/>
        <v>21.642158593887661</v>
      </c>
      <c r="I78" s="45"/>
      <c r="J78" s="44"/>
    </row>
    <row r="79" spans="2:10" x14ac:dyDescent="0.25">
      <c r="B79" s="16" t="s">
        <v>81</v>
      </c>
      <c r="C79" s="10">
        <v>2080730825.73</v>
      </c>
      <c r="D79" s="11">
        <v>0</v>
      </c>
      <c r="E79" s="11">
        <v>0</v>
      </c>
      <c r="F79" s="12">
        <f t="shared" si="17"/>
        <v>2080730825.73</v>
      </c>
      <c r="G79" s="10">
        <v>1082109233</v>
      </c>
      <c r="H79" s="12">
        <f t="shared" si="12"/>
        <v>52.006209530747668</v>
      </c>
      <c r="I79" s="45"/>
      <c r="J79" s="44"/>
    </row>
    <row r="80" spans="2:10" x14ac:dyDescent="0.25">
      <c r="B80" s="16" t="s">
        <v>82</v>
      </c>
      <c r="C80" s="10">
        <v>55391369.759999998</v>
      </c>
      <c r="D80" s="11">
        <v>0</v>
      </c>
      <c r="E80" s="11">
        <v>0</v>
      </c>
      <c r="F80" s="12">
        <f t="shared" si="17"/>
        <v>55391369.759999998</v>
      </c>
      <c r="G80" s="10">
        <v>11496896</v>
      </c>
      <c r="H80" s="12">
        <f t="shared" si="12"/>
        <v>20.75575319731902</v>
      </c>
      <c r="I80" s="45"/>
      <c r="J80" s="44"/>
    </row>
    <row r="81" spans="2:10" x14ac:dyDescent="0.25">
      <c r="B81" s="16" t="s">
        <v>83</v>
      </c>
      <c r="C81" s="10">
        <v>13095.96</v>
      </c>
      <c r="D81" s="11">
        <v>0</v>
      </c>
      <c r="E81" s="11">
        <v>0</v>
      </c>
      <c r="F81" s="12">
        <f t="shared" si="17"/>
        <v>13095.96</v>
      </c>
      <c r="G81" s="10">
        <v>101386</v>
      </c>
      <c r="H81" s="12">
        <f>IF(G81=0,0,IF(F81=0,100,G81/F81*100))</f>
        <v>774.17768533196499</v>
      </c>
      <c r="I81" s="45"/>
      <c r="J81" s="44"/>
    </row>
    <row r="82" spans="2:10" x14ac:dyDescent="0.25">
      <c r="B82" s="16" t="s">
        <v>65</v>
      </c>
      <c r="C82" s="11">
        <v>0</v>
      </c>
      <c r="D82" s="11">
        <v>0</v>
      </c>
      <c r="E82" s="11">
        <v>0</v>
      </c>
      <c r="F82" s="11">
        <f t="shared" si="17"/>
        <v>0</v>
      </c>
      <c r="G82" s="10">
        <v>1164319.7</v>
      </c>
      <c r="H82" s="12">
        <f t="shared" si="12"/>
        <v>100</v>
      </c>
      <c r="I82" s="45"/>
      <c r="J82" s="44"/>
    </row>
    <row r="83" spans="2:10" x14ac:dyDescent="0.25">
      <c r="B83" s="16" t="s">
        <v>84</v>
      </c>
      <c r="C83" s="10">
        <v>2135283.86</v>
      </c>
      <c r="D83" s="11">
        <v>0</v>
      </c>
      <c r="E83" s="11">
        <v>0</v>
      </c>
      <c r="F83" s="12">
        <f t="shared" si="17"/>
        <v>2135283.86</v>
      </c>
      <c r="G83" s="10">
        <v>505418</v>
      </c>
      <c r="H83" s="12">
        <f t="shared" si="12"/>
        <v>23.669827205081763</v>
      </c>
      <c r="I83" s="45"/>
      <c r="J83" s="44"/>
    </row>
    <row r="84" spans="2:10" x14ac:dyDescent="0.25">
      <c r="B84" s="16" t="s">
        <v>85</v>
      </c>
      <c r="C84" s="10">
        <v>59509704.119999997</v>
      </c>
      <c r="D84" s="11">
        <v>0</v>
      </c>
      <c r="E84" s="11">
        <v>0</v>
      </c>
      <c r="F84" s="12">
        <f t="shared" si="17"/>
        <v>59509704.119999997</v>
      </c>
      <c r="G84" s="10">
        <v>13939034</v>
      </c>
      <c r="H84" s="12">
        <f t="shared" ref="H84:H146" si="18">IF(G84=0,0,IF(F84=0,100,G84/F84*100))</f>
        <v>23.423127716938815</v>
      </c>
      <c r="I84" s="45"/>
      <c r="J84" s="44"/>
    </row>
    <row r="85" spans="2:10" s="3" customFormat="1" x14ac:dyDescent="0.25">
      <c r="B85" s="16" t="s">
        <v>86</v>
      </c>
      <c r="C85" s="10">
        <v>674969.21</v>
      </c>
      <c r="D85" s="11">
        <v>0</v>
      </c>
      <c r="E85" s="11">
        <v>0</v>
      </c>
      <c r="F85" s="12">
        <f t="shared" si="17"/>
        <v>674969.21</v>
      </c>
      <c r="G85" s="10">
        <v>364990</v>
      </c>
      <c r="H85" s="12">
        <f t="shared" si="18"/>
        <v>54.075059216404853</v>
      </c>
      <c r="I85" s="45"/>
      <c r="J85" s="44"/>
    </row>
    <row r="86" spans="2:10" ht="24" x14ac:dyDescent="0.25">
      <c r="B86" s="16" t="s">
        <v>87</v>
      </c>
      <c r="C86" s="10">
        <v>2613082.79</v>
      </c>
      <c r="D86" s="11">
        <v>0</v>
      </c>
      <c r="E86" s="11">
        <v>0</v>
      </c>
      <c r="F86" s="12">
        <f t="shared" si="17"/>
        <v>2613082.79</v>
      </c>
      <c r="G86" s="10">
        <v>1622906</v>
      </c>
      <c r="H86" s="12">
        <f t="shared" si="18"/>
        <v>62.106949164056147</v>
      </c>
      <c r="I86" s="45"/>
      <c r="J86" s="44"/>
    </row>
    <row r="87" spans="2:10" x14ac:dyDescent="0.25">
      <c r="B87" s="16" t="s">
        <v>88</v>
      </c>
      <c r="C87" s="10">
        <v>41402063.670000002</v>
      </c>
      <c r="D87" s="11">
        <v>0</v>
      </c>
      <c r="E87" s="11">
        <v>0</v>
      </c>
      <c r="F87" s="12">
        <f t="shared" si="17"/>
        <v>41402063.670000002</v>
      </c>
      <c r="G87" s="10">
        <v>11473959</v>
      </c>
      <c r="H87" s="12">
        <f t="shared" si="18"/>
        <v>27.71349537417877</v>
      </c>
      <c r="I87" s="45"/>
      <c r="J87" s="44"/>
    </row>
    <row r="88" spans="2:10" x14ac:dyDescent="0.25">
      <c r="B88" s="16" t="s">
        <v>89</v>
      </c>
      <c r="C88" s="10">
        <v>15973917.49</v>
      </c>
      <c r="D88" s="11">
        <v>0</v>
      </c>
      <c r="E88" s="11">
        <v>0</v>
      </c>
      <c r="F88" s="12">
        <f t="shared" si="17"/>
        <v>15973917.49</v>
      </c>
      <c r="G88" s="10">
        <v>2067709</v>
      </c>
      <c r="H88" s="12">
        <f t="shared" si="18"/>
        <v>12.944282461045816</v>
      </c>
      <c r="I88" s="45"/>
      <c r="J88" s="44"/>
    </row>
    <row r="89" spans="2:10" ht="36" customHeight="1" x14ac:dyDescent="0.25">
      <c r="B89" s="14" t="s">
        <v>90</v>
      </c>
      <c r="C89" s="15">
        <f>SUM(C90:C91)</f>
        <v>294520487</v>
      </c>
      <c r="D89" s="17">
        <f t="shared" ref="D89" si="19">SUM(D90:D91)</f>
        <v>0</v>
      </c>
      <c r="E89" s="17">
        <f>SUM(E90:E91)</f>
        <v>0</v>
      </c>
      <c r="F89" s="15">
        <f>SUM(F90:F91)</f>
        <v>294520487</v>
      </c>
      <c r="G89" s="15">
        <f>SUM(G90:G91)</f>
        <v>70305284</v>
      </c>
      <c r="H89" s="5">
        <f>IF(G89=0,0,IF(F89=0,100,G89/F89*100))</f>
        <v>23.871101367559532</v>
      </c>
      <c r="I89" s="45"/>
      <c r="J89" s="44"/>
    </row>
    <row r="90" spans="2:10" x14ac:dyDescent="0.25">
      <c r="B90" s="16" t="s">
        <v>91</v>
      </c>
      <c r="C90" s="10">
        <v>292936302</v>
      </c>
      <c r="D90" s="11">
        <v>0</v>
      </c>
      <c r="E90" s="11">
        <v>0</v>
      </c>
      <c r="F90" s="12">
        <f t="shared" ref="F90:F91" si="20">+C90+D90+E90</f>
        <v>292936302</v>
      </c>
      <c r="G90" s="10">
        <v>69978533</v>
      </c>
      <c r="H90" s="12">
        <f t="shared" si="18"/>
        <v>23.888651738356415</v>
      </c>
      <c r="I90" s="45"/>
      <c r="J90" s="44"/>
    </row>
    <row r="91" spans="2:10" s="3" customFormat="1" x14ac:dyDescent="0.25">
      <c r="B91" s="16" t="s">
        <v>92</v>
      </c>
      <c r="C91" s="10">
        <v>1584185</v>
      </c>
      <c r="D91" s="11">
        <v>0</v>
      </c>
      <c r="E91" s="11">
        <v>0</v>
      </c>
      <c r="F91" s="12">
        <f t="shared" si="20"/>
        <v>1584185</v>
      </c>
      <c r="G91" s="10">
        <v>326751</v>
      </c>
      <c r="H91" s="12">
        <f t="shared" si="18"/>
        <v>20.625810748113381</v>
      </c>
      <c r="I91" s="45"/>
      <c r="J91" s="44"/>
    </row>
    <row r="92" spans="2:10" ht="24" customHeight="1" x14ac:dyDescent="0.25">
      <c r="B92" s="14" t="s">
        <v>93</v>
      </c>
      <c r="C92" s="15">
        <f>SUM(C93:C100)</f>
        <v>6023606</v>
      </c>
      <c r="D92" s="17">
        <f t="shared" ref="D92" si="21">SUM(D93:D100)</f>
        <v>0</v>
      </c>
      <c r="E92" s="17">
        <f>SUM(E93:E100)</f>
        <v>0</v>
      </c>
      <c r="F92" s="15">
        <f>SUM(F93:F100)</f>
        <v>6023606</v>
      </c>
      <c r="G92" s="15">
        <f>SUM(G93:G100)</f>
        <v>975740</v>
      </c>
      <c r="H92" s="5">
        <f t="shared" si="18"/>
        <v>16.19860263104858</v>
      </c>
      <c r="I92" s="45"/>
      <c r="J92" s="44"/>
    </row>
    <row r="93" spans="2:10" x14ac:dyDescent="0.25">
      <c r="B93" s="16" t="s">
        <v>94</v>
      </c>
      <c r="C93" s="10">
        <v>41532</v>
      </c>
      <c r="D93" s="11">
        <v>0</v>
      </c>
      <c r="E93" s="11">
        <v>0</v>
      </c>
      <c r="F93" s="12">
        <f t="shared" ref="F93:F100" si="22">+C93+D93+E93</f>
        <v>41532</v>
      </c>
      <c r="G93" s="10">
        <v>27688</v>
      </c>
      <c r="H93" s="12">
        <f t="shared" si="18"/>
        <v>66.666666666666657</v>
      </c>
      <c r="I93" s="45"/>
      <c r="J93" s="44"/>
    </row>
    <row r="94" spans="2:10" ht="24" x14ac:dyDescent="0.25">
      <c r="B94" s="16" t="s">
        <v>95</v>
      </c>
      <c r="C94" s="10">
        <v>122562</v>
      </c>
      <c r="D94" s="11">
        <v>0</v>
      </c>
      <c r="E94" s="11">
        <v>0</v>
      </c>
      <c r="F94" s="12">
        <f t="shared" si="22"/>
        <v>122562</v>
      </c>
      <c r="G94" s="10">
        <v>47663</v>
      </c>
      <c r="H94" s="12">
        <f t="shared" si="18"/>
        <v>38.888888888888893</v>
      </c>
      <c r="I94" s="45"/>
      <c r="J94" s="44"/>
    </row>
    <row r="95" spans="2:10" ht="36" x14ac:dyDescent="0.25">
      <c r="B95" s="16" t="s">
        <v>96</v>
      </c>
      <c r="C95" s="10">
        <v>344862</v>
      </c>
      <c r="D95" s="11">
        <v>0</v>
      </c>
      <c r="E95" s="11">
        <v>0</v>
      </c>
      <c r="F95" s="12">
        <f t="shared" si="22"/>
        <v>344862</v>
      </c>
      <c r="G95" s="10">
        <v>200790</v>
      </c>
      <c r="H95" s="12">
        <f t="shared" si="18"/>
        <v>58.223289315726291</v>
      </c>
      <c r="I95" s="45"/>
      <c r="J95" s="44"/>
    </row>
    <row r="96" spans="2:10" ht="36" x14ac:dyDescent="0.25">
      <c r="B96" s="16" t="s">
        <v>97</v>
      </c>
      <c r="C96" s="10">
        <v>366390</v>
      </c>
      <c r="D96" s="11">
        <v>0</v>
      </c>
      <c r="E96" s="11">
        <v>0</v>
      </c>
      <c r="F96" s="12">
        <f t="shared" si="22"/>
        <v>366390</v>
      </c>
      <c r="G96" s="10">
        <v>61301</v>
      </c>
      <c r="H96" s="12">
        <f t="shared" si="18"/>
        <v>16.731078904991946</v>
      </c>
      <c r="I96" s="45"/>
      <c r="J96" s="44"/>
    </row>
    <row r="97" spans="2:10" s="3" customFormat="1" x14ac:dyDescent="0.25">
      <c r="B97" s="16" t="s">
        <v>98</v>
      </c>
      <c r="C97" s="10">
        <v>1328940</v>
      </c>
      <c r="D97" s="11">
        <v>0</v>
      </c>
      <c r="E97" s="11">
        <v>0</v>
      </c>
      <c r="F97" s="12">
        <f t="shared" si="22"/>
        <v>1328940</v>
      </c>
      <c r="G97" s="10">
        <v>202860</v>
      </c>
      <c r="H97" s="12">
        <f t="shared" si="18"/>
        <v>15.264797507788161</v>
      </c>
      <c r="I97" s="45"/>
      <c r="J97" s="44"/>
    </row>
    <row r="98" spans="2:10" ht="24" x14ac:dyDescent="0.25">
      <c r="B98" s="16" t="s">
        <v>99</v>
      </c>
      <c r="C98" s="10">
        <v>1494540</v>
      </c>
      <c r="D98" s="11">
        <v>0</v>
      </c>
      <c r="E98" s="11">
        <v>0</v>
      </c>
      <c r="F98" s="12">
        <f t="shared" si="22"/>
        <v>1494540</v>
      </c>
      <c r="G98" s="10">
        <v>194166</v>
      </c>
      <c r="H98" s="12">
        <f t="shared" si="18"/>
        <v>12.991689750692521</v>
      </c>
      <c r="I98" s="45"/>
      <c r="J98" s="44"/>
    </row>
    <row r="99" spans="2:10" x14ac:dyDescent="0.25">
      <c r="B99" s="16" t="s">
        <v>100</v>
      </c>
      <c r="C99" s="10">
        <v>2324780</v>
      </c>
      <c r="D99" s="11">
        <v>0</v>
      </c>
      <c r="E99" s="11">
        <v>0</v>
      </c>
      <c r="F99" s="12">
        <f t="shared" si="22"/>
        <v>2324780</v>
      </c>
      <c r="G99" s="11">
        <v>0</v>
      </c>
      <c r="H99" s="20">
        <f t="shared" si="18"/>
        <v>0</v>
      </c>
      <c r="I99" s="45"/>
      <c r="J99" s="44"/>
    </row>
    <row r="100" spans="2:10" ht="24" x14ac:dyDescent="0.25">
      <c r="B100" s="16" t="s">
        <v>101</v>
      </c>
      <c r="C100" s="11">
        <v>0</v>
      </c>
      <c r="D100" s="11">
        <v>0</v>
      </c>
      <c r="E100" s="11">
        <v>0</v>
      </c>
      <c r="F100" s="11">
        <f t="shared" si="22"/>
        <v>0</v>
      </c>
      <c r="G100" s="10">
        <v>241272</v>
      </c>
      <c r="H100" s="12">
        <f t="shared" si="18"/>
        <v>100</v>
      </c>
      <c r="I100" s="45"/>
      <c r="J100" s="44"/>
    </row>
    <row r="101" spans="2:10" ht="24" x14ac:dyDescent="0.25">
      <c r="B101" s="14" t="s">
        <v>102</v>
      </c>
      <c r="C101" s="15">
        <f>SUM(C102:C120)</f>
        <v>203945991.99999997</v>
      </c>
      <c r="D101" s="17">
        <f>SUM(D102:D116)</f>
        <v>0</v>
      </c>
      <c r="E101" s="17">
        <f>SUM(E102:E120)</f>
        <v>0</v>
      </c>
      <c r="F101" s="15">
        <f>SUM(F102:F120)</f>
        <v>203945991.99999997</v>
      </c>
      <c r="G101" s="15">
        <f>SUM(G102:G120)</f>
        <v>56441387.5</v>
      </c>
      <c r="H101" s="5">
        <f t="shared" si="18"/>
        <v>27.674673547887135</v>
      </c>
      <c r="I101" s="45"/>
      <c r="J101" s="44"/>
    </row>
    <row r="102" spans="2:10" ht="24" x14ac:dyDescent="0.25">
      <c r="B102" s="16" t="s">
        <v>103</v>
      </c>
      <c r="C102" s="10">
        <v>144941386.78</v>
      </c>
      <c r="D102" s="11">
        <v>0</v>
      </c>
      <c r="E102" s="11">
        <v>0</v>
      </c>
      <c r="F102" s="12">
        <f t="shared" ref="F102:F120" si="23">+C102+D102+E102</f>
        <v>144941386.78</v>
      </c>
      <c r="G102" s="10">
        <v>21029348.82</v>
      </c>
      <c r="H102" s="12">
        <f t="shared" si="18"/>
        <v>14.50886409133059</v>
      </c>
      <c r="I102" s="45"/>
      <c r="J102" s="44"/>
    </row>
    <row r="103" spans="2:10" ht="24" x14ac:dyDescent="0.25">
      <c r="B103" s="16" t="s">
        <v>104</v>
      </c>
      <c r="C103" s="10">
        <v>13030423.25</v>
      </c>
      <c r="D103" s="11">
        <v>0</v>
      </c>
      <c r="E103" s="11">
        <v>0</v>
      </c>
      <c r="F103" s="12">
        <f t="shared" si="23"/>
        <v>13030423.25</v>
      </c>
      <c r="G103" s="10">
        <v>23102123.890000001</v>
      </c>
      <c r="H103" s="12">
        <f t="shared" si="18"/>
        <v>177.29373364752371</v>
      </c>
      <c r="I103" s="47"/>
      <c r="J103" s="44"/>
    </row>
    <row r="104" spans="2:10" x14ac:dyDescent="0.25">
      <c r="B104" s="16" t="s">
        <v>105</v>
      </c>
      <c r="C104" s="10">
        <v>7644</v>
      </c>
      <c r="D104" s="11">
        <v>0</v>
      </c>
      <c r="E104" s="11">
        <v>0</v>
      </c>
      <c r="F104" s="12">
        <f t="shared" si="23"/>
        <v>7644</v>
      </c>
      <c r="G104" s="19">
        <v>0</v>
      </c>
      <c r="H104" s="20">
        <f t="shared" si="18"/>
        <v>0</v>
      </c>
      <c r="I104" s="45"/>
      <c r="J104" s="44"/>
    </row>
    <row r="105" spans="2:10" x14ac:dyDescent="0.25">
      <c r="B105" s="16" t="s">
        <v>106</v>
      </c>
      <c r="C105" s="10">
        <v>129828.15</v>
      </c>
      <c r="D105" s="11">
        <v>0</v>
      </c>
      <c r="E105" s="11">
        <v>0</v>
      </c>
      <c r="F105" s="12">
        <f t="shared" si="23"/>
        <v>129828.15</v>
      </c>
      <c r="G105" s="10">
        <v>481</v>
      </c>
      <c r="H105" s="12">
        <f t="shared" si="18"/>
        <v>0.37048975896213576</v>
      </c>
      <c r="I105" s="45"/>
      <c r="J105" s="44"/>
    </row>
    <row r="106" spans="2:10" x14ac:dyDescent="0.25">
      <c r="B106" s="16" t="s">
        <v>107</v>
      </c>
      <c r="C106" s="10">
        <v>3072599.55</v>
      </c>
      <c r="D106" s="11">
        <v>0</v>
      </c>
      <c r="E106" s="11">
        <v>0</v>
      </c>
      <c r="F106" s="12">
        <f t="shared" si="23"/>
        <v>3072599.55</v>
      </c>
      <c r="G106" s="10">
        <v>650431.4</v>
      </c>
      <c r="H106" s="12">
        <f t="shared" si="18"/>
        <v>21.168765711757008</v>
      </c>
      <c r="I106" s="45"/>
      <c r="J106" s="44"/>
    </row>
    <row r="107" spans="2:10" x14ac:dyDescent="0.25">
      <c r="B107" s="16" t="s">
        <v>108</v>
      </c>
      <c r="C107" s="10">
        <v>37708243.950000003</v>
      </c>
      <c r="D107" s="11">
        <v>0</v>
      </c>
      <c r="E107" s="11">
        <v>0</v>
      </c>
      <c r="F107" s="12">
        <f t="shared" si="23"/>
        <v>37708243.950000003</v>
      </c>
      <c r="G107" s="10">
        <v>9014435.7599999998</v>
      </c>
      <c r="H107" s="12">
        <f t="shared" si="18"/>
        <v>23.905742659225581</v>
      </c>
      <c r="I107" s="45"/>
      <c r="J107" s="44"/>
    </row>
    <row r="108" spans="2:10" x14ac:dyDescent="0.25">
      <c r="B108" s="16" t="s">
        <v>109</v>
      </c>
      <c r="C108" s="19">
        <v>0</v>
      </c>
      <c r="D108" s="11">
        <v>0</v>
      </c>
      <c r="E108" s="11">
        <v>0</v>
      </c>
      <c r="F108" s="20">
        <f t="shared" si="23"/>
        <v>0</v>
      </c>
      <c r="G108" s="10">
        <v>1137588</v>
      </c>
      <c r="H108" s="12">
        <f t="shared" si="18"/>
        <v>100</v>
      </c>
      <c r="I108" s="45"/>
      <c r="J108" s="44"/>
    </row>
    <row r="109" spans="2:10" x14ac:dyDescent="0.25">
      <c r="B109" s="16" t="s">
        <v>110</v>
      </c>
      <c r="C109" s="19">
        <v>0</v>
      </c>
      <c r="D109" s="11">
        <v>0</v>
      </c>
      <c r="E109" s="11">
        <v>0</v>
      </c>
      <c r="F109" s="20">
        <f t="shared" si="23"/>
        <v>0</v>
      </c>
      <c r="G109" s="10">
        <v>651226.63</v>
      </c>
      <c r="H109" s="12">
        <f t="shared" si="18"/>
        <v>100</v>
      </c>
      <c r="I109" s="45"/>
      <c r="J109" s="44"/>
    </row>
    <row r="110" spans="2:10" ht="24" x14ac:dyDescent="0.25">
      <c r="B110" s="16" t="s">
        <v>111</v>
      </c>
      <c r="C110" s="10">
        <v>682191</v>
      </c>
      <c r="D110" s="11">
        <v>0</v>
      </c>
      <c r="E110" s="11">
        <v>0</v>
      </c>
      <c r="F110" s="12">
        <f t="shared" si="23"/>
        <v>682191</v>
      </c>
      <c r="G110" s="10">
        <v>232022</v>
      </c>
      <c r="H110" s="20">
        <f>IF(G110=0,0,IF(F110=0,100,G110/F110*100))</f>
        <v>34.01129595670421</v>
      </c>
      <c r="I110" s="45"/>
      <c r="J110" s="44"/>
    </row>
    <row r="111" spans="2:10" x14ac:dyDescent="0.25">
      <c r="B111" s="16" t="s">
        <v>112</v>
      </c>
      <c r="C111" s="10">
        <v>2868</v>
      </c>
      <c r="D111" s="11">
        <v>0</v>
      </c>
      <c r="E111" s="11">
        <v>0</v>
      </c>
      <c r="F111" s="12">
        <f t="shared" si="23"/>
        <v>2868</v>
      </c>
      <c r="G111" s="19">
        <v>0</v>
      </c>
      <c r="H111" s="20">
        <f t="shared" ref="H111:H120" si="24">IF(G111=0,0,IF(F111=0,100,G111/F111*100))</f>
        <v>0</v>
      </c>
      <c r="I111" s="45"/>
      <c r="J111" s="44"/>
    </row>
    <row r="112" spans="2:10" x14ac:dyDescent="0.25">
      <c r="B112" s="16" t="s">
        <v>113</v>
      </c>
      <c r="C112" s="10">
        <v>9916.92</v>
      </c>
      <c r="D112" s="11">
        <v>0</v>
      </c>
      <c r="E112" s="11">
        <v>0</v>
      </c>
      <c r="F112" s="12">
        <f t="shared" si="23"/>
        <v>9916.92</v>
      </c>
      <c r="G112" s="10">
        <v>73255</v>
      </c>
      <c r="H112" s="20">
        <f t="shared" si="24"/>
        <v>738.68701169314659</v>
      </c>
      <c r="I112" s="45"/>
      <c r="J112" s="44"/>
    </row>
    <row r="113" spans="2:10" x14ac:dyDescent="0.25">
      <c r="B113" s="27" t="s">
        <v>114</v>
      </c>
      <c r="C113" s="10">
        <v>811440</v>
      </c>
      <c r="D113" s="11">
        <v>0</v>
      </c>
      <c r="E113" s="11">
        <v>0</v>
      </c>
      <c r="F113" s="12">
        <f t="shared" si="23"/>
        <v>811440</v>
      </c>
      <c r="G113" s="10">
        <v>23184</v>
      </c>
      <c r="H113" s="20">
        <f t="shared" si="24"/>
        <v>2.8571428571428572</v>
      </c>
      <c r="I113" s="45"/>
      <c r="J113" s="44"/>
    </row>
    <row r="114" spans="2:10" x14ac:dyDescent="0.25">
      <c r="B114" s="16" t="s">
        <v>115</v>
      </c>
      <c r="C114" s="10">
        <v>103360</v>
      </c>
      <c r="D114" s="11">
        <v>0</v>
      </c>
      <c r="E114" s="11">
        <v>0</v>
      </c>
      <c r="F114" s="12">
        <f t="shared" si="23"/>
        <v>103360</v>
      </c>
      <c r="G114" s="10">
        <v>816</v>
      </c>
      <c r="H114" s="20">
        <f t="shared" si="24"/>
        <v>0.78947368421052633</v>
      </c>
      <c r="I114" s="45"/>
      <c r="J114" s="44"/>
    </row>
    <row r="115" spans="2:10" x14ac:dyDescent="0.25">
      <c r="B115" s="16" t="s">
        <v>116</v>
      </c>
      <c r="C115" s="10">
        <v>268770</v>
      </c>
      <c r="D115" s="11">
        <v>0</v>
      </c>
      <c r="E115" s="11">
        <v>0</v>
      </c>
      <c r="F115" s="12">
        <f t="shared" si="23"/>
        <v>268770</v>
      </c>
      <c r="G115" s="19">
        <v>0</v>
      </c>
      <c r="H115" s="20">
        <f t="shared" si="24"/>
        <v>0</v>
      </c>
      <c r="I115" s="45"/>
      <c r="J115" s="44"/>
    </row>
    <row r="116" spans="2:10" s="3" customFormat="1" x14ac:dyDescent="0.25">
      <c r="B116" s="16" t="s">
        <v>117</v>
      </c>
      <c r="C116" s="10">
        <v>1249402.2</v>
      </c>
      <c r="D116" s="11">
        <v>0</v>
      </c>
      <c r="E116" s="11">
        <v>0</v>
      </c>
      <c r="F116" s="12">
        <f t="shared" si="23"/>
        <v>1249402.2</v>
      </c>
      <c r="G116" s="10">
        <v>1314</v>
      </c>
      <c r="H116" s="20">
        <f t="shared" si="24"/>
        <v>0.1051702966426664</v>
      </c>
      <c r="I116" s="45"/>
      <c r="J116" s="44"/>
    </row>
    <row r="117" spans="2:10" ht="24" x14ac:dyDescent="0.25">
      <c r="B117" s="27" t="s">
        <v>118</v>
      </c>
      <c r="C117" s="10">
        <v>1391040</v>
      </c>
      <c r="D117" s="11">
        <v>0</v>
      </c>
      <c r="E117" s="11">
        <v>0</v>
      </c>
      <c r="F117" s="12">
        <f t="shared" si="23"/>
        <v>1391040</v>
      </c>
      <c r="G117" s="10">
        <v>524990</v>
      </c>
      <c r="H117" s="20">
        <f t="shared" si="24"/>
        <v>37.740827007131358</v>
      </c>
      <c r="I117" s="45"/>
      <c r="J117" s="44"/>
    </row>
    <row r="118" spans="2:10" ht="24" x14ac:dyDescent="0.25">
      <c r="B118" s="27" t="s">
        <v>119</v>
      </c>
      <c r="C118" s="10">
        <v>250634</v>
      </c>
      <c r="D118" s="11">
        <v>0</v>
      </c>
      <c r="E118" s="11">
        <v>0</v>
      </c>
      <c r="F118" s="12">
        <f t="shared" si="23"/>
        <v>250634</v>
      </c>
      <c r="G118" s="11">
        <v>0</v>
      </c>
      <c r="H118" s="20">
        <f t="shared" si="24"/>
        <v>0</v>
      </c>
      <c r="I118" s="45"/>
      <c r="J118" s="44"/>
    </row>
    <row r="119" spans="2:10" x14ac:dyDescent="0.25">
      <c r="B119" s="27" t="s">
        <v>120</v>
      </c>
      <c r="C119" s="11">
        <v>0</v>
      </c>
      <c r="D119" s="11">
        <v>0</v>
      </c>
      <c r="E119" s="11">
        <v>0</v>
      </c>
      <c r="F119" s="11">
        <v>0</v>
      </c>
      <c r="G119" s="10">
        <v>171</v>
      </c>
      <c r="H119" s="20">
        <f t="shared" si="24"/>
        <v>100</v>
      </c>
      <c r="I119" s="45"/>
      <c r="J119" s="44"/>
    </row>
    <row r="120" spans="2:10" x14ac:dyDescent="0.25">
      <c r="B120" s="16" t="s">
        <v>121</v>
      </c>
      <c r="C120" s="10">
        <v>286244.2</v>
      </c>
      <c r="D120" s="11">
        <v>0</v>
      </c>
      <c r="E120" s="11">
        <v>0</v>
      </c>
      <c r="F120" s="12">
        <f t="shared" si="23"/>
        <v>286244.2</v>
      </c>
      <c r="G120" s="19">
        <v>0</v>
      </c>
      <c r="H120" s="20">
        <f t="shared" si="24"/>
        <v>0</v>
      </c>
      <c r="I120" s="45"/>
      <c r="J120" s="44"/>
    </row>
    <row r="121" spans="2:10" ht="27.75" customHeight="1" x14ac:dyDescent="0.25">
      <c r="B121" s="14" t="s">
        <v>122</v>
      </c>
      <c r="C121" s="15">
        <f>SUM(C122:C139)</f>
        <v>123788245</v>
      </c>
      <c r="D121" s="8">
        <f>SUM(D122:D139)</f>
        <v>0</v>
      </c>
      <c r="E121" s="8">
        <f>SUM(E122:E139)</f>
        <v>0</v>
      </c>
      <c r="F121" s="5">
        <f>SUM(F122:F139)</f>
        <v>123788245</v>
      </c>
      <c r="G121" s="5">
        <f>SUM(G122:G139)</f>
        <v>31691123.599999998</v>
      </c>
      <c r="H121" s="5">
        <f t="shared" si="18"/>
        <v>25.601076741979824</v>
      </c>
      <c r="I121" s="45"/>
      <c r="J121" s="44"/>
    </row>
    <row r="122" spans="2:10" s="3" customFormat="1" x14ac:dyDescent="0.25">
      <c r="B122" s="16" t="s">
        <v>123</v>
      </c>
      <c r="C122" s="10">
        <v>12620</v>
      </c>
      <c r="D122" s="11">
        <v>0</v>
      </c>
      <c r="E122" s="11">
        <v>0</v>
      </c>
      <c r="F122" s="12">
        <f t="shared" ref="F122:F139" si="25">+C122+D122+E122</f>
        <v>12620</v>
      </c>
      <c r="G122" s="11">
        <v>0</v>
      </c>
      <c r="H122" s="20">
        <f t="shared" si="18"/>
        <v>0</v>
      </c>
      <c r="I122" s="45"/>
      <c r="J122" s="44"/>
    </row>
    <row r="123" spans="2:10" s="3" customFormat="1" x14ac:dyDescent="0.25">
      <c r="B123" s="16" t="s">
        <v>124</v>
      </c>
      <c r="C123" s="10">
        <v>5256744</v>
      </c>
      <c r="D123" s="11">
        <v>0</v>
      </c>
      <c r="E123" s="11">
        <v>0</v>
      </c>
      <c r="F123" s="12">
        <f t="shared" si="25"/>
        <v>5256744</v>
      </c>
      <c r="G123" s="10">
        <v>979099.2</v>
      </c>
      <c r="H123" s="12">
        <f t="shared" si="18"/>
        <v>18.625582680077247</v>
      </c>
      <c r="I123" s="45"/>
      <c r="J123" s="44"/>
    </row>
    <row r="124" spans="2:10" s="3" customFormat="1" x14ac:dyDescent="0.25">
      <c r="B124" s="16" t="s">
        <v>125</v>
      </c>
      <c r="C124" s="10">
        <v>86392</v>
      </c>
      <c r="D124" s="11">
        <v>0</v>
      </c>
      <c r="E124" s="11">
        <v>0</v>
      </c>
      <c r="F124" s="12">
        <f t="shared" si="25"/>
        <v>86392</v>
      </c>
      <c r="G124" s="10">
        <v>38873.699999999997</v>
      </c>
      <c r="H124" s="12">
        <f t="shared" si="18"/>
        <v>44.996874710621348</v>
      </c>
      <c r="I124" s="45"/>
      <c r="J124" s="44"/>
    </row>
    <row r="125" spans="2:10" s="3" customFormat="1" ht="24" x14ac:dyDescent="0.25">
      <c r="B125" s="16" t="s">
        <v>126</v>
      </c>
      <c r="C125" s="10">
        <v>82692480</v>
      </c>
      <c r="D125" s="11">
        <v>0</v>
      </c>
      <c r="E125" s="11">
        <v>0</v>
      </c>
      <c r="F125" s="12">
        <f t="shared" si="25"/>
        <v>82692480</v>
      </c>
      <c r="G125" s="10">
        <v>22868161.300000001</v>
      </c>
      <c r="H125" s="12">
        <f t="shared" si="18"/>
        <v>27.65446301767706</v>
      </c>
      <c r="I125" s="45"/>
      <c r="J125" s="44"/>
    </row>
    <row r="126" spans="2:10" x14ac:dyDescent="0.25">
      <c r="B126" s="16" t="s">
        <v>127</v>
      </c>
      <c r="C126" s="10">
        <v>5337454</v>
      </c>
      <c r="D126" s="11">
        <v>0</v>
      </c>
      <c r="E126" s="11">
        <v>0</v>
      </c>
      <c r="F126" s="12">
        <f t="shared" si="25"/>
        <v>5337454</v>
      </c>
      <c r="G126" s="10">
        <v>1274820</v>
      </c>
      <c r="H126" s="12">
        <f t="shared" si="18"/>
        <v>23.884421298993868</v>
      </c>
      <c r="I126" s="45"/>
      <c r="J126" s="44"/>
    </row>
    <row r="127" spans="2:10" ht="24" x14ac:dyDescent="0.25">
      <c r="B127" s="16" t="s">
        <v>128</v>
      </c>
      <c r="C127" s="10">
        <v>720714</v>
      </c>
      <c r="D127" s="11">
        <v>0</v>
      </c>
      <c r="E127" s="11">
        <v>0</v>
      </c>
      <c r="F127" s="12">
        <f t="shared" si="25"/>
        <v>720714</v>
      </c>
      <c r="G127" s="10">
        <v>111870</v>
      </c>
      <c r="H127" s="12">
        <f t="shared" si="18"/>
        <v>15.522107243650046</v>
      </c>
      <c r="I127" s="45"/>
      <c r="J127" s="44"/>
    </row>
    <row r="128" spans="2:10" x14ac:dyDescent="0.25">
      <c r="B128" s="16" t="s">
        <v>129</v>
      </c>
      <c r="C128" s="10">
        <v>204185</v>
      </c>
      <c r="D128" s="11">
        <v>0</v>
      </c>
      <c r="E128" s="11">
        <v>0</v>
      </c>
      <c r="F128" s="12">
        <f t="shared" si="25"/>
        <v>204185</v>
      </c>
      <c r="G128" s="10">
        <v>61045</v>
      </c>
      <c r="H128" s="12">
        <f t="shared" si="18"/>
        <v>29.896907216494846</v>
      </c>
      <c r="I128" s="45"/>
      <c r="J128" s="44"/>
    </row>
    <row r="129" spans="2:10" x14ac:dyDescent="0.25">
      <c r="B129" s="16" t="s">
        <v>130</v>
      </c>
      <c r="C129" s="10">
        <v>21168649</v>
      </c>
      <c r="D129" s="11">
        <v>0</v>
      </c>
      <c r="E129" s="11">
        <v>0</v>
      </c>
      <c r="F129" s="12">
        <f t="shared" si="25"/>
        <v>21168649</v>
      </c>
      <c r="G129" s="10">
        <v>4646938.5</v>
      </c>
      <c r="H129" s="12">
        <f t="shared" si="18"/>
        <v>21.951984276370212</v>
      </c>
      <c r="I129" s="45"/>
      <c r="J129" s="44"/>
    </row>
    <row r="130" spans="2:10" ht="24" x14ac:dyDescent="0.25">
      <c r="B130" s="16" t="s">
        <v>131</v>
      </c>
      <c r="C130" s="19">
        <v>0</v>
      </c>
      <c r="D130" s="11">
        <v>0</v>
      </c>
      <c r="E130" s="11">
        <v>0</v>
      </c>
      <c r="F130" s="20">
        <f t="shared" si="25"/>
        <v>0</v>
      </c>
      <c r="G130" s="10">
        <v>27723</v>
      </c>
      <c r="H130" s="12">
        <f t="shared" si="18"/>
        <v>100</v>
      </c>
      <c r="I130" s="45"/>
      <c r="J130" s="44"/>
    </row>
    <row r="131" spans="2:10" ht="24" x14ac:dyDescent="0.25">
      <c r="B131" s="16" t="s">
        <v>132</v>
      </c>
      <c r="C131" s="10">
        <v>1992757</v>
      </c>
      <c r="D131" s="11">
        <v>0</v>
      </c>
      <c r="E131" s="11">
        <v>0</v>
      </c>
      <c r="F131" s="12">
        <f t="shared" si="25"/>
        <v>1992757</v>
      </c>
      <c r="G131" s="10">
        <v>572365</v>
      </c>
      <c r="H131" s="12">
        <f t="shared" si="18"/>
        <v>28.722267692448199</v>
      </c>
      <c r="I131" s="45"/>
      <c r="J131" s="44"/>
    </row>
    <row r="132" spans="2:10" x14ac:dyDescent="0.25">
      <c r="B132" s="16" t="s">
        <v>133</v>
      </c>
      <c r="C132" s="10">
        <v>5528730</v>
      </c>
      <c r="D132" s="11">
        <v>0</v>
      </c>
      <c r="E132" s="11">
        <v>0</v>
      </c>
      <c r="F132" s="12">
        <f t="shared" si="25"/>
        <v>5528730</v>
      </c>
      <c r="G132" s="10">
        <v>913988.9</v>
      </c>
      <c r="H132" s="12">
        <f t="shared" si="18"/>
        <v>16.531624803526306</v>
      </c>
      <c r="I132" s="45"/>
      <c r="J132" s="44"/>
    </row>
    <row r="133" spans="2:10" ht="24" x14ac:dyDescent="0.25">
      <c r="B133" s="16" t="s">
        <v>134</v>
      </c>
      <c r="C133" s="10">
        <v>480128</v>
      </c>
      <c r="D133" s="11">
        <v>0</v>
      </c>
      <c r="E133" s="11">
        <v>0</v>
      </c>
      <c r="F133" s="12">
        <f t="shared" si="25"/>
        <v>480128</v>
      </c>
      <c r="G133" s="10">
        <v>97908</v>
      </c>
      <c r="H133" s="12">
        <f t="shared" si="18"/>
        <v>20.392062116768862</v>
      </c>
      <c r="I133" s="45"/>
      <c r="J133" s="44"/>
    </row>
    <row r="134" spans="2:10" ht="15" customHeight="1" x14ac:dyDescent="0.25">
      <c r="B134" s="16" t="s">
        <v>135</v>
      </c>
      <c r="C134" s="10">
        <v>172520</v>
      </c>
      <c r="D134" s="11">
        <v>0</v>
      </c>
      <c r="E134" s="11">
        <v>0</v>
      </c>
      <c r="F134" s="12">
        <f t="shared" si="25"/>
        <v>172520</v>
      </c>
      <c r="G134" s="10">
        <v>27000</v>
      </c>
      <c r="H134" s="12">
        <f t="shared" si="18"/>
        <v>15.650359378622769</v>
      </c>
      <c r="I134" s="45"/>
      <c r="J134" s="44"/>
    </row>
    <row r="135" spans="2:10" ht="15" customHeight="1" x14ac:dyDescent="0.25">
      <c r="B135" s="16" t="s">
        <v>136</v>
      </c>
      <c r="C135" s="10">
        <v>5360</v>
      </c>
      <c r="D135" s="11">
        <v>0</v>
      </c>
      <c r="E135" s="11">
        <v>0</v>
      </c>
      <c r="F135" s="12">
        <f t="shared" si="25"/>
        <v>5360</v>
      </c>
      <c r="G135" s="10">
        <v>42000</v>
      </c>
      <c r="H135" s="12">
        <f t="shared" si="18"/>
        <v>783.58208955223881</v>
      </c>
      <c r="I135" s="45"/>
      <c r="J135" s="44"/>
    </row>
    <row r="136" spans="2:10" ht="15" customHeight="1" x14ac:dyDescent="0.25">
      <c r="B136" s="16" t="s">
        <v>137</v>
      </c>
      <c r="C136" s="19">
        <v>0</v>
      </c>
      <c r="D136" s="11">
        <v>0</v>
      </c>
      <c r="E136" s="11">
        <v>0</v>
      </c>
      <c r="F136" s="20">
        <f t="shared" si="25"/>
        <v>0</v>
      </c>
      <c r="G136" s="10">
        <v>15290</v>
      </c>
      <c r="H136" s="12">
        <f t="shared" si="18"/>
        <v>100</v>
      </c>
      <c r="I136" s="45"/>
      <c r="J136" s="44"/>
    </row>
    <row r="137" spans="2:10" ht="15" customHeight="1" x14ac:dyDescent="0.25">
      <c r="B137" s="16" t="s">
        <v>138</v>
      </c>
      <c r="C137" s="10">
        <v>28117</v>
      </c>
      <c r="D137" s="11">
        <v>0</v>
      </c>
      <c r="E137" s="11">
        <v>0</v>
      </c>
      <c r="F137" s="12">
        <f t="shared" si="25"/>
        <v>28117</v>
      </c>
      <c r="G137" s="10">
        <v>4535</v>
      </c>
      <c r="H137" s="12">
        <f t="shared" si="18"/>
        <v>16.129032258064516</v>
      </c>
      <c r="I137" s="45"/>
      <c r="J137" s="44"/>
    </row>
    <row r="138" spans="2:10" ht="37.5" customHeight="1" x14ac:dyDescent="0.25">
      <c r="B138" s="16" t="s">
        <v>139</v>
      </c>
      <c r="C138" s="10">
        <v>35987</v>
      </c>
      <c r="D138" s="11">
        <v>0</v>
      </c>
      <c r="E138" s="11">
        <v>0</v>
      </c>
      <c r="F138" s="12">
        <f t="shared" si="25"/>
        <v>35987</v>
      </c>
      <c r="G138" s="10">
        <v>9506</v>
      </c>
      <c r="H138" s="12">
        <f t="shared" si="18"/>
        <v>26.415094339622641</v>
      </c>
      <c r="I138" s="45"/>
      <c r="J138" s="44"/>
    </row>
    <row r="139" spans="2:10" s="3" customFormat="1" ht="15" customHeight="1" x14ac:dyDescent="0.25">
      <c r="B139" s="18" t="s">
        <v>140</v>
      </c>
      <c r="C139" s="10">
        <v>65408</v>
      </c>
      <c r="D139" s="11">
        <v>0</v>
      </c>
      <c r="E139" s="11">
        <v>0</v>
      </c>
      <c r="F139" s="12">
        <f t="shared" si="25"/>
        <v>65408</v>
      </c>
      <c r="G139" s="19">
        <v>0</v>
      </c>
      <c r="H139" s="20">
        <f t="shared" si="18"/>
        <v>0</v>
      </c>
      <c r="I139" s="45"/>
      <c r="J139" s="44"/>
    </row>
    <row r="140" spans="2:10" ht="24.75" customHeight="1" x14ac:dyDescent="0.25">
      <c r="B140" s="14" t="s">
        <v>141</v>
      </c>
      <c r="C140" s="15">
        <f>SUM(C141:C151)</f>
        <v>9478732</v>
      </c>
      <c r="D140" s="17">
        <f>SUM(D141:D151)</f>
        <v>0</v>
      </c>
      <c r="E140" s="17">
        <f>SUM(E141:E151)</f>
        <v>0</v>
      </c>
      <c r="F140" s="15">
        <f>SUM(F141:F151)</f>
        <v>9478732</v>
      </c>
      <c r="G140" s="15">
        <f>SUM(G141:G151)</f>
        <v>1222971</v>
      </c>
      <c r="H140" s="5">
        <f t="shared" si="18"/>
        <v>12.902263720506078</v>
      </c>
      <c r="I140" s="45"/>
      <c r="J140" s="44"/>
    </row>
    <row r="141" spans="2:10" x14ac:dyDescent="0.25">
      <c r="B141" s="16" t="s">
        <v>142</v>
      </c>
      <c r="C141" s="10">
        <v>3094000</v>
      </c>
      <c r="D141" s="11">
        <v>0</v>
      </c>
      <c r="E141" s="11">
        <v>0</v>
      </c>
      <c r="F141" s="12">
        <f t="shared" ref="F141:F151" si="26">+C141+D141+E141</f>
        <v>3094000</v>
      </c>
      <c r="G141" s="10">
        <v>226116</v>
      </c>
      <c r="H141" s="12">
        <f t="shared" si="18"/>
        <v>7.3082094376212021</v>
      </c>
      <c r="I141" s="45"/>
      <c r="J141" s="44"/>
    </row>
    <row r="142" spans="2:10" x14ac:dyDescent="0.25">
      <c r="B142" s="16" t="s">
        <v>143</v>
      </c>
      <c r="C142" s="10">
        <v>2706000</v>
      </c>
      <c r="D142" s="11">
        <v>0</v>
      </c>
      <c r="E142" s="11">
        <v>0</v>
      </c>
      <c r="F142" s="12">
        <f t="shared" si="26"/>
        <v>2706000</v>
      </c>
      <c r="G142" s="10">
        <v>333732</v>
      </c>
      <c r="H142" s="12">
        <f t="shared" si="18"/>
        <v>12.333037694013303</v>
      </c>
      <c r="I142" s="45"/>
      <c r="J142" s="44"/>
    </row>
    <row r="143" spans="2:10" x14ac:dyDescent="0.25">
      <c r="B143" s="28" t="s">
        <v>144</v>
      </c>
      <c r="C143" s="10">
        <v>173580</v>
      </c>
      <c r="D143" s="11">
        <v>0</v>
      </c>
      <c r="E143" s="11">
        <v>0</v>
      </c>
      <c r="F143" s="12">
        <f t="shared" si="26"/>
        <v>173580</v>
      </c>
      <c r="G143" s="10">
        <v>10815</v>
      </c>
      <c r="H143" s="12">
        <f t="shared" si="18"/>
        <v>6.2305565157276188</v>
      </c>
      <c r="I143" s="45"/>
      <c r="J143" s="44"/>
    </row>
    <row r="144" spans="2:10" x14ac:dyDescent="0.25">
      <c r="B144" s="16" t="s">
        <v>145</v>
      </c>
      <c r="C144" s="10">
        <v>31680</v>
      </c>
      <c r="D144" s="11">
        <v>0</v>
      </c>
      <c r="E144" s="11">
        <v>0</v>
      </c>
      <c r="F144" s="12">
        <f t="shared" si="26"/>
        <v>31680</v>
      </c>
      <c r="G144" s="10">
        <v>38576</v>
      </c>
      <c r="H144" s="12">
        <f t="shared" si="18"/>
        <v>121.76767676767678</v>
      </c>
      <c r="I144" s="45"/>
      <c r="J144" s="44"/>
    </row>
    <row r="145" spans="2:10" x14ac:dyDescent="0.25">
      <c r="B145" s="16" t="s">
        <v>146</v>
      </c>
      <c r="C145" s="10">
        <v>17612</v>
      </c>
      <c r="D145" s="11">
        <v>0</v>
      </c>
      <c r="E145" s="11">
        <v>0</v>
      </c>
      <c r="F145" s="12">
        <f t="shared" si="26"/>
        <v>17612</v>
      </c>
      <c r="G145" s="10">
        <v>2380</v>
      </c>
      <c r="H145" s="12">
        <f t="shared" si="18"/>
        <v>13.513513513513514</v>
      </c>
      <c r="I145" s="45"/>
      <c r="J145" s="44"/>
    </row>
    <row r="146" spans="2:10" x14ac:dyDescent="0.25">
      <c r="B146" s="16" t="s">
        <v>147</v>
      </c>
      <c r="C146" s="10">
        <v>162360</v>
      </c>
      <c r="D146" s="11">
        <v>0</v>
      </c>
      <c r="E146" s="11">
        <v>0</v>
      </c>
      <c r="F146" s="12">
        <f t="shared" si="26"/>
        <v>162360</v>
      </c>
      <c r="G146" s="10">
        <v>238</v>
      </c>
      <c r="H146" s="12">
        <f t="shared" si="18"/>
        <v>0.14658782951465879</v>
      </c>
      <c r="I146" s="45"/>
      <c r="J146" s="44"/>
    </row>
    <row r="147" spans="2:10" x14ac:dyDescent="0.25">
      <c r="B147" s="16" t="s">
        <v>148</v>
      </c>
      <c r="C147" s="10">
        <v>3185000</v>
      </c>
      <c r="D147" s="11">
        <v>0</v>
      </c>
      <c r="E147" s="11">
        <v>0</v>
      </c>
      <c r="F147" s="12">
        <f t="shared" si="26"/>
        <v>3185000</v>
      </c>
      <c r="G147" s="10">
        <v>611114</v>
      </c>
      <c r="H147" s="12">
        <f t="shared" ref="H147:H155" si="27">IF(G147=0,0,IF(F147=0,100,G147/F147*100))</f>
        <v>19.187252747252749</v>
      </c>
      <c r="I147" s="45"/>
      <c r="J147" s="44"/>
    </row>
    <row r="148" spans="2:10" ht="15" customHeight="1" x14ac:dyDescent="0.25">
      <c r="B148" s="16" t="s">
        <v>149</v>
      </c>
      <c r="C148" s="10">
        <v>476</v>
      </c>
      <c r="D148" s="11">
        <v>0</v>
      </c>
      <c r="E148" s="11">
        <v>0</v>
      </c>
      <c r="F148" s="12">
        <f t="shared" si="26"/>
        <v>476</v>
      </c>
      <c r="G148" s="19">
        <v>0</v>
      </c>
      <c r="H148" s="20">
        <f t="shared" si="27"/>
        <v>0</v>
      </c>
      <c r="I148" s="45"/>
      <c r="J148" s="44"/>
    </row>
    <row r="149" spans="2:10" ht="15" customHeight="1" x14ac:dyDescent="0.25">
      <c r="B149" s="16" t="s">
        <v>150</v>
      </c>
      <c r="C149" s="10">
        <v>90020</v>
      </c>
      <c r="D149" s="11">
        <v>0</v>
      </c>
      <c r="E149" s="11">
        <v>0</v>
      </c>
      <c r="F149" s="12">
        <f t="shared" si="26"/>
        <v>90020</v>
      </c>
      <c r="G149" s="19">
        <v>0</v>
      </c>
      <c r="H149" s="20">
        <f t="shared" si="27"/>
        <v>0</v>
      </c>
      <c r="I149" s="45"/>
      <c r="J149" s="44"/>
    </row>
    <row r="150" spans="2:10" ht="15.75" customHeight="1" x14ac:dyDescent="0.25">
      <c r="B150" s="16" t="s">
        <v>151</v>
      </c>
      <c r="C150" s="10">
        <v>9002</v>
      </c>
      <c r="D150" s="11">
        <v>0</v>
      </c>
      <c r="E150" s="11">
        <v>0</v>
      </c>
      <c r="F150" s="12">
        <f t="shared" si="26"/>
        <v>9002</v>
      </c>
      <c r="G150" s="19">
        <v>0</v>
      </c>
      <c r="H150" s="20">
        <f t="shared" si="27"/>
        <v>0</v>
      </c>
      <c r="I150" s="45"/>
      <c r="J150" s="44"/>
    </row>
    <row r="151" spans="2:10" ht="16.5" customHeight="1" x14ac:dyDescent="0.25">
      <c r="B151" s="16" t="s">
        <v>152</v>
      </c>
      <c r="C151" s="10">
        <v>9002</v>
      </c>
      <c r="D151" s="11">
        <v>0</v>
      </c>
      <c r="E151" s="11">
        <v>0</v>
      </c>
      <c r="F151" s="12">
        <f t="shared" si="26"/>
        <v>9002</v>
      </c>
      <c r="G151" s="19">
        <v>0</v>
      </c>
      <c r="H151" s="20">
        <f t="shared" si="27"/>
        <v>0</v>
      </c>
      <c r="I151" s="45"/>
      <c r="J151" s="44"/>
    </row>
    <row r="152" spans="2:10" ht="30.75" customHeight="1" x14ac:dyDescent="0.25">
      <c r="B152" s="14" t="s">
        <v>153</v>
      </c>
      <c r="C152" s="15">
        <f>SUM(C153:C155)</f>
        <v>124714</v>
      </c>
      <c r="D152" s="17">
        <f t="shared" ref="D152:E152" si="28">SUM(D153:D155)</f>
        <v>0</v>
      </c>
      <c r="E152" s="17">
        <f t="shared" si="28"/>
        <v>0</v>
      </c>
      <c r="F152" s="15">
        <f>SUM(F153:F155)</f>
        <v>124714</v>
      </c>
      <c r="G152" s="15">
        <f>SUM(G153:G155)</f>
        <v>29603</v>
      </c>
      <c r="H152" s="5">
        <f t="shared" si="27"/>
        <v>23.736709591545456</v>
      </c>
      <c r="I152" s="45"/>
      <c r="J152" s="44"/>
    </row>
    <row r="153" spans="2:10" ht="26.25" customHeight="1" x14ac:dyDescent="0.25">
      <c r="B153" s="16" t="s">
        <v>154</v>
      </c>
      <c r="C153" s="10">
        <v>66861</v>
      </c>
      <c r="D153" s="11">
        <v>0</v>
      </c>
      <c r="E153" s="11">
        <v>0</v>
      </c>
      <c r="F153" s="12">
        <f t="shared" ref="F153:F155" si="29">+C153+D153+E153</f>
        <v>66861</v>
      </c>
      <c r="G153" s="10">
        <v>28069</v>
      </c>
      <c r="H153" s="12">
        <f t="shared" si="27"/>
        <v>41.981125020565052</v>
      </c>
      <c r="I153" s="45"/>
      <c r="J153" s="44"/>
    </row>
    <row r="154" spans="2:10" ht="30.75" customHeight="1" x14ac:dyDescent="0.25">
      <c r="B154" s="16" t="s">
        <v>155</v>
      </c>
      <c r="C154" s="10">
        <v>15340</v>
      </c>
      <c r="D154" s="11">
        <v>0</v>
      </c>
      <c r="E154" s="11">
        <v>0</v>
      </c>
      <c r="F154" s="12">
        <f t="shared" si="29"/>
        <v>15340</v>
      </c>
      <c r="G154" s="10">
        <v>1534</v>
      </c>
      <c r="H154" s="12">
        <f t="shared" si="27"/>
        <v>10</v>
      </c>
      <c r="I154" s="45"/>
      <c r="J154" s="44"/>
    </row>
    <row r="155" spans="2:10" ht="29.25" customHeight="1" x14ac:dyDescent="0.25">
      <c r="B155" s="16" t="s">
        <v>156</v>
      </c>
      <c r="C155" s="10">
        <v>42513</v>
      </c>
      <c r="D155" s="11">
        <v>0</v>
      </c>
      <c r="E155" s="11">
        <v>0</v>
      </c>
      <c r="F155" s="12">
        <f t="shared" si="29"/>
        <v>42513</v>
      </c>
      <c r="G155" s="29">
        <v>0</v>
      </c>
      <c r="H155" s="20">
        <f t="shared" si="27"/>
        <v>0</v>
      </c>
      <c r="I155" s="45"/>
      <c r="J155" s="44"/>
    </row>
    <row r="156" spans="2:10" ht="16.5" customHeight="1" x14ac:dyDescent="0.25">
      <c r="B156" s="14" t="s">
        <v>157</v>
      </c>
      <c r="C156" s="15">
        <f t="shared" ref="C156:G156" si="30">SUM(C157:C212)</f>
        <v>22253828</v>
      </c>
      <c r="D156" s="17">
        <f t="shared" si="30"/>
        <v>0</v>
      </c>
      <c r="E156" s="17">
        <f t="shared" si="30"/>
        <v>0</v>
      </c>
      <c r="F156" s="15">
        <f t="shared" si="30"/>
        <v>22253828</v>
      </c>
      <c r="G156" s="15">
        <f t="shared" si="30"/>
        <v>4774697</v>
      </c>
      <c r="H156" s="5">
        <f>IF(G156=0,0,IF(F156=0,100,G156/F156*100))</f>
        <v>21.455621028436099</v>
      </c>
      <c r="I156" s="45"/>
      <c r="J156" s="44"/>
    </row>
    <row r="157" spans="2:10" ht="12.75" customHeight="1" x14ac:dyDescent="0.25">
      <c r="B157" s="16" t="s">
        <v>158</v>
      </c>
      <c r="C157" s="19">
        <v>0</v>
      </c>
      <c r="D157" s="11">
        <v>0</v>
      </c>
      <c r="E157" s="11">
        <v>0</v>
      </c>
      <c r="F157" s="20">
        <f>+C157+D157+E157</f>
        <v>0</v>
      </c>
      <c r="G157" s="10">
        <v>27</v>
      </c>
      <c r="H157" s="12">
        <f t="shared" ref="H157:H220" si="31">IF(G157=0,0,IF(F157=0,100,G157/F157*100))</f>
        <v>100</v>
      </c>
      <c r="I157" s="45"/>
      <c r="J157" s="44"/>
    </row>
    <row r="158" spans="2:10" ht="12.75" customHeight="1" x14ac:dyDescent="0.25">
      <c r="B158" s="16" t="s">
        <v>159</v>
      </c>
      <c r="C158" s="10">
        <v>1685656</v>
      </c>
      <c r="D158" s="11">
        <v>0</v>
      </c>
      <c r="E158" s="11">
        <v>0</v>
      </c>
      <c r="F158" s="12">
        <f t="shared" ref="F158:F212" si="32">+C158+D158+E158</f>
        <v>1685656</v>
      </c>
      <c r="G158" s="10">
        <v>62447</v>
      </c>
      <c r="H158" s="12">
        <f t="shared" si="31"/>
        <v>3.7046111424869603</v>
      </c>
      <c r="I158" s="45"/>
      <c r="J158" s="44"/>
    </row>
    <row r="159" spans="2:10" ht="12.75" customHeight="1" x14ac:dyDescent="0.25">
      <c r="B159" s="16" t="s">
        <v>160</v>
      </c>
      <c r="C159" s="10">
        <v>455000</v>
      </c>
      <c r="D159" s="11">
        <v>0</v>
      </c>
      <c r="E159" s="11">
        <v>0</v>
      </c>
      <c r="F159" s="12">
        <f t="shared" si="32"/>
        <v>455000</v>
      </c>
      <c r="G159" s="10">
        <v>23803</v>
      </c>
      <c r="H159" s="12">
        <f t="shared" si="31"/>
        <v>5.2314285714285713</v>
      </c>
      <c r="I159" s="45"/>
      <c r="J159" s="44"/>
    </row>
    <row r="160" spans="2:10" ht="12.75" customHeight="1" x14ac:dyDescent="0.25">
      <c r="B160" s="16" t="s">
        <v>161</v>
      </c>
      <c r="C160" s="10">
        <v>1729490</v>
      </c>
      <c r="D160" s="11">
        <v>0</v>
      </c>
      <c r="E160" s="11">
        <v>0</v>
      </c>
      <c r="F160" s="12">
        <f t="shared" si="32"/>
        <v>1729490</v>
      </c>
      <c r="G160" s="10">
        <v>503356</v>
      </c>
      <c r="H160" s="12">
        <f t="shared" si="31"/>
        <v>29.104302424414136</v>
      </c>
      <c r="I160" s="45"/>
      <c r="J160" s="44"/>
    </row>
    <row r="161" spans="2:10" ht="12.75" customHeight="1" x14ac:dyDescent="0.25">
      <c r="B161" s="28" t="s">
        <v>162</v>
      </c>
      <c r="C161" s="10">
        <v>11793</v>
      </c>
      <c r="D161" s="11">
        <v>0</v>
      </c>
      <c r="E161" s="11">
        <v>0</v>
      </c>
      <c r="F161" s="12">
        <f t="shared" si="32"/>
        <v>11793</v>
      </c>
      <c r="G161" s="19">
        <v>0</v>
      </c>
      <c r="H161" s="20">
        <f t="shared" si="31"/>
        <v>0</v>
      </c>
      <c r="I161" s="45"/>
      <c r="J161" s="44"/>
    </row>
    <row r="162" spans="2:10" ht="12.75" customHeight="1" x14ac:dyDescent="0.25">
      <c r="B162" s="16" t="s">
        <v>163</v>
      </c>
      <c r="C162" s="10">
        <v>23586</v>
      </c>
      <c r="D162" s="11">
        <v>0</v>
      </c>
      <c r="E162" s="11">
        <v>0</v>
      </c>
      <c r="F162" s="12">
        <f t="shared" si="32"/>
        <v>23586</v>
      </c>
      <c r="G162" s="10">
        <v>35379</v>
      </c>
      <c r="H162" s="12">
        <f t="shared" si="31"/>
        <v>150</v>
      </c>
      <c r="I162" s="45"/>
      <c r="J162" s="44"/>
    </row>
    <row r="163" spans="2:10" ht="12.75" customHeight="1" x14ac:dyDescent="0.25">
      <c r="B163" s="16" t="s">
        <v>164</v>
      </c>
      <c r="C163" s="10">
        <v>9135560</v>
      </c>
      <c r="D163" s="11">
        <v>0</v>
      </c>
      <c r="E163" s="11">
        <v>0</v>
      </c>
      <c r="F163" s="12">
        <f t="shared" si="32"/>
        <v>9135560</v>
      </c>
      <c r="G163" s="10">
        <v>1843160</v>
      </c>
      <c r="H163" s="12">
        <f t="shared" si="31"/>
        <v>20.175665202789979</v>
      </c>
      <c r="I163" s="45"/>
      <c r="J163" s="44"/>
    </row>
    <row r="164" spans="2:10" ht="12.75" customHeight="1" x14ac:dyDescent="0.25">
      <c r="B164" s="16" t="s">
        <v>165</v>
      </c>
      <c r="C164" s="19">
        <v>0</v>
      </c>
      <c r="D164" s="11">
        <v>0</v>
      </c>
      <c r="E164" s="11">
        <v>0</v>
      </c>
      <c r="F164" s="20">
        <f t="shared" si="32"/>
        <v>0</v>
      </c>
      <c r="G164" s="10">
        <v>1184</v>
      </c>
      <c r="H164" s="12">
        <f t="shared" si="31"/>
        <v>100</v>
      </c>
      <c r="I164" s="45"/>
      <c r="J164" s="44"/>
    </row>
    <row r="165" spans="2:10" ht="12.75" customHeight="1" x14ac:dyDescent="0.25">
      <c r="B165" s="16" t="s">
        <v>166</v>
      </c>
      <c r="C165" s="10">
        <v>21258</v>
      </c>
      <c r="D165" s="11">
        <v>0</v>
      </c>
      <c r="E165" s="11">
        <v>0</v>
      </c>
      <c r="F165" s="12">
        <f t="shared" si="32"/>
        <v>21258</v>
      </c>
      <c r="G165" s="10">
        <v>53145</v>
      </c>
      <c r="H165" s="12">
        <f t="shared" si="31"/>
        <v>250</v>
      </c>
      <c r="I165" s="45"/>
      <c r="J165" s="44"/>
    </row>
    <row r="166" spans="2:10" ht="24.75" customHeight="1" x14ac:dyDescent="0.25">
      <c r="B166" s="16" t="s">
        <v>167</v>
      </c>
      <c r="C166" s="10">
        <v>5688</v>
      </c>
      <c r="D166" s="11">
        <v>0</v>
      </c>
      <c r="E166" s="11">
        <v>0</v>
      </c>
      <c r="F166" s="12">
        <f t="shared" si="32"/>
        <v>5688</v>
      </c>
      <c r="G166" s="19">
        <v>0</v>
      </c>
      <c r="H166" s="12">
        <f t="shared" si="31"/>
        <v>0</v>
      </c>
      <c r="I166" s="45"/>
      <c r="J166" s="44"/>
    </row>
    <row r="167" spans="2:10" ht="18.75" customHeight="1" x14ac:dyDescent="0.25">
      <c r="B167" s="16" t="s">
        <v>168</v>
      </c>
      <c r="C167" s="10">
        <v>3661966</v>
      </c>
      <c r="D167" s="11">
        <v>0</v>
      </c>
      <c r="E167" s="11">
        <v>0</v>
      </c>
      <c r="F167" s="12">
        <f t="shared" si="32"/>
        <v>3661966</v>
      </c>
      <c r="G167" s="10">
        <v>711092</v>
      </c>
      <c r="H167" s="12">
        <f t="shared" si="31"/>
        <v>19.418312458389838</v>
      </c>
      <c r="I167" s="45"/>
      <c r="J167" s="44"/>
    </row>
    <row r="168" spans="2:10" ht="18.75" customHeight="1" x14ac:dyDescent="0.25">
      <c r="B168" s="16" t="s">
        <v>169</v>
      </c>
      <c r="C168" s="10">
        <v>33110</v>
      </c>
      <c r="D168" s="11">
        <v>0</v>
      </c>
      <c r="E168" s="11">
        <v>0</v>
      </c>
      <c r="F168" s="12">
        <f t="shared" si="32"/>
        <v>33110</v>
      </c>
      <c r="G168" s="10">
        <v>11352</v>
      </c>
      <c r="H168" s="12">
        <f t="shared" si="31"/>
        <v>34.285714285714285</v>
      </c>
      <c r="I168" s="45"/>
      <c r="J168" s="44"/>
    </row>
    <row r="169" spans="2:10" ht="12.75" customHeight="1" x14ac:dyDescent="0.25">
      <c r="B169" s="16" t="s">
        <v>170</v>
      </c>
      <c r="C169" s="19">
        <v>0</v>
      </c>
      <c r="D169" s="11">
        <v>0</v>
      </c>
      <c r="E169" s="11">
        <v>0</v>
      </c>
      <c r="F169" s="20">
        <f t="shared" si="32"/>
        <v>0</v>
      </c>
      <c r="G169" s="10">
        <v>434</v>
      </c>
      <c r="H169" s="12">
        <f t="shared" si="31"/>
        <v>100</v>
      </c>
      <c r="I169" s="45"/>
      <c r="J169" s="44"/>
    </row>
    <row r="170" spans="2:10" ht="12.75" customHeight="1" x14ac:dyDescent="0.25">
      <c r="B170" s="16" t="s">
        <v>171</v>
      </c>
      <c r="C170" s="19">
        <v>0</v>
      </c>
      <c r="D170" s="11">
        <v>0</v>
      </c>
      <c r="E170" s="11">
        <v>0</v>
      </c>
      <c r="F170" s="20">
        <f t="shared" si="32"/>
        <v>0</v>
      </c>
      <c r="G170" s="10">
        <v>942</v>
      </c>
      <c r="H170" s="12">
        <f t="shared" si="31"/>
        <v>100</v>
      </c>
      <c r="I170" s="45"/>
      <c r="J170" s="44"/>
    </row>
    <row r="171" spans="2:10" ht="12.75" customHeight="1" x14ac:dyDescent="0.25">
      <c r="B171" s="16" t="s">
        <v>172</v>
      </c>
      <c r="C171" s="10">
        <v>34476</v>
      </c>
      <c r="D171" s="11">
        <v>0</v>
      </c>
      <c r="E171" s="11">
        <v>0</v>
      </c>
      <c r="F171" s="12">
        <f t="shared" si="32"/>
        <v>34476</v>
      </c>
      <c r="G171" s="10">
        <v>57460</v>
      </c>
      <c r="H171" s="12">
        <f t="shared" si="31"/>
        <v>166.66666666666669</v>
      </c>
      <c r="I171" s="45"/>
      <c r="J171" s="44"/>
    </row>
    <row r="172" spans="2:10" ht="12.75" customHeight="1" x14ac:dyDescent="0.25">
      <c r="B172" s="16" t="s">
        <v>173</v>
      </c>
      <c r="C172" s="10">
        <v>75330</v>
      </c>
      <c r="D172" s="11">
        <v>0</v>
      </c>
      <c r="E172" s="11">
        <v>0</v>
      </c>
      <c r="F172" s="12">
        <f t="shared" si="32"/>
        <v>75330</v>
      </c>
      <c r="G172" s="10">
        <v>0</v>
      </c>
      <c r="H172" s="12">
        <f t="shared" si="31"/>
        <v>0</v>
      </c>
      <c r="I172" s="45"/>
      <c r="J172" s="44"/>
    </row>
    <row r="173" spans="2:10" ht="12.75" customHeight="1" x14ac:dyDescent="0.25">
      <c r="B173" s="16" t="s">
        <v>174</v>
      </c>
      <c r="C173" s="10">
        <v>43470</v>
      </c>
      <c r="D173" s="11">
        <v>0</v>
      </c>
      <c r="E173" s="11">
        <v>0</v>
      </c>
      <c r="F173" s="12">
        <f t="shared" si="32"/>
        <v>43470</v>
      </c>
      <c r="G173" s="10">
        <v>2898</v>
      </c>
      <c r="H173" s="12">
        <f t="shared" si="31"/>
        <v>6.666666666666667</v>
      </c>
      <c r="I173" s="45"/>
      <c r="J173" s="44"/>
    </row>
    <row r="174" spans="2:10" ht="12.75" customHeight="1" x14ac:dyDescent="0.25">
      <c r="B174" s="16" t="s">
        <v>175</v>
      </c>
      <c r="C174" s="10">
        <v>39123</v>
      </c>
      <c r="D174" s="11">
        <v>0</v>
      </c>
      <c r="E174" s="11">
        <v>0</v>
      </c>
      <c r="F174" s="12">
        <f t="shared" si="32"/>
        <v>39123</v>
      </c>
      <c r="G174" s="10">
        <v>4347</v>
      </c>
      <c r="H174" s="12">
        <f t="shared" si="31"/>
        <v>11.111111111111111</v>
      </c>
      <c r="I174" s="45"/>
      <c r="J174" s="44"/>
    </row>
    <row r="175" spans="2:10" ht="12.75" customHeight="1" x14ac:dyDescent="0.25">
      <c r="B175" s="16" t="s">
        <v>176</v>
      </c>
      <c r="C175" s="19">
        <v>0</v>
      </c>
      <c r="D175" s="11">
        <v>0</v>
      </c>
      <c r="E175" s="11">
        <v>0</v>
      </c>
      <c r="F175" s="20">
        <f t="shared" si="32"/>
        <v>0</v>
      </c>
      <c r="G175" s="10">
        <v>2030</v>
      </c>
      <c r="H175" s="12">
        <f t="shared" si="31"/>
        <v>100</v>
      </c>
      <c r="I175" s="45"/>
      <c r="J175" s="44"/>
    </row>
    <row r="176" spans="2:10" s="3" customFormat="1" ht="12.75" customHeight="1" x14ac:dyDescent="0.25">
      <c r="B176" s="16" t="s">
        <v>177</v>
      </c>
      <c r="C176" s="19">
        <v>0</v>
      </c>
      <c r="D176" s="11">
        <v>0</v>
      </c>
      <c r="E176" s="11">
        <v>0</v>
      </c>
      <c r="F176" s="20">
        <f t="shared" si="32"/>
        <v>0</v>
      </c>
      <c r="G176" s="10">
        <v>5643</v>
      </c>
      <c r="H176" s="12">
        <f t="shared" si="31"/>
        <v>100</v>
      </c>
      <c r="I176" s="45"/>
      <c r="J176" s="44"/>
    </row>
    <row r="177" spans="2:10" ht="27" customHeight="1" x14ac:dyDescent="0.25">
      <c r="B177" s="16" t="s">
        <v>178</v>
      </c>
      <c r="C177" s="19">
        <v>0</v>
      </c>
      <c r="D177" s="11">
        <v>0</v>
      </c>
      <c r="E177" s="11">
        <v>0</v>
      </c>
      <c r="F177" s="20">
        <f t="shared" si="32"/>
        <v>0</v>
      </c>
      <c r="G177" s="10">
        <v>1485</v>
      </c>
      <c r="H177" s="12">
        <f t="shared" si="31"/>
        <v>100</v>
      </c>
      <c r="I177" s="45"/>
      <c r="J177" s="44"/>
    </row>
    <row r="178" spans="2:10" ht="12.75" customHeight="1" x14ac:dyDescent="0.25">
      <c r="B178" s="16" t="s">
        <v>179</v>
      </c>
      <c r="C178" s="19">
        <v>0</v>
      </c>
      <c r="D178" s="11">
        <v>0</v>
      </c>
      <c r="E178" s="11">
        <v>0</v>
      </c>
      <c r="F178" s="20">
        <f t="shared" si="32"/>
        <v>0</v>
      </c>
      <c r="G178" s="10">
        <v>4815</v>
      </c>
      <c r="H178" s="12">
        <f t="shared" si="31"/>
        <v>100</v>
      </c>
      <c r="I178" s="45"/>
      <c r="J178" s="44"/>
    </row>
    <row r="179" spans="2:10" ht="26.25" customHeight="1" x14ac:dyDescent="0.25">
      <c r="B179" s="16" t="s">
        <v>180</v>
      </c>
      <c r="C179" s="19">
        <v>0</v>
      </c>
      <c r="D179" s="11">
        <v>0</v>
      </c>
      <c r="E179" s="11">
        <v>0</v>
      </c>
      <c r="F179" s="20">
        <f t="shared" si="32"/>
        <v>0</v>
      </c>
      <c r="G179" s="10">
        <v>78822</v>
      </c>
      <c r="H179" s="12">
        <f t="shared" si="31"/>
        <v>100</v>
      </c>
      <c r="I179" s="45"/>
      <c r="J179" s="44"/>
    </row>
    <row r="180" spans="2:10" ht="12.75" customHeight="1" x14ac:dyDescent="0.25">
      <c r="B180" s="16" t="s">
        <v>181</v>
      </c>
      <c r="C180" s="19">
        <v>0</v>
      </c>
      <c r="D180" s="11">
        <v>0</v>
      </c>
      <c r="E180" s="11">
        <v>0</v>
      </c>
      <c r="F180" s="20">
        <f t="shared" si="32"/>
        <v>0</v>
      </c>
      <c r="G180" s="10">
        <v>11025</v>
      </c>
      <c r="H180" s="12">
        <f t="shared" si="31"/>
        <v>100</v>
      </c>
      <c r="I180" s="45"/>
      <c r="J180" s="44"/>
    </row>
    <row r="181" spans="2:10" ht="12.75" customHeight="1" x14ac:dyDescent="0.25">
      <c r="B181" s="16" t="s">
        <v>182</v>
      </c>
      <c r="C181" s="19">
        <v>0</v>
      </c>
      <c r="D181" s="11">
        <v>0</v>
      </c>
      <c r="E181" s="11">
        <v>0</v>
      </c>
      <c r="F181" s="20">
        <f t="shared" si="32"/>
        <v>0</v>
      </c>
      <c r="G181" s="10">
        <v>290640</v>
      </c>
      <c r="H181" s="12">
        <f t="shared" si="31"/>
        <v>100</v>
      </c>
      <c r="I181" s="45"/>
      <c r="J181" s="44"/>
    </row>
    <row r="182" spans="2:10" s="3" customFormat="1" ht="24" customHeight="1" x14ac:dyDescent="0.25">
      <c r="B182" s="16" t="s">
        <v>183</v>
      </c>
      <c r="C182" s="10">
        <v>325150</v>
      </c>
      <c r="D182" s="11">
        <v>0</v>
      </c>
      <c r="E182" s="11">
        <v>0</v>
      </c>
      <c r="F182" s="12">
        <f t="shared" si="32"/>
        <v>325150</v>
      </c>
      <c r="G182" s="10">
        <v>97020</v>
      </c>
      <c r="H182" s="12">
        <f t="shared" si="31"/>
        <v>29.838536060279868</v>
      </c>
      <c r="I182" s="45"/>
      <c r="J182" s="44"/>
    </row>
    <row r="183" spans="2:10" s="3" customFormat="1" ht="24" customHeight="1" x14ac:dyDescent="0.25">
      <c r="B183" s="16" t="s">
        <v>184</v>
      </c>
      <c r="C183" s="19">
        <v>0</v>
      </c>
      <c r="D183" s="11">
        <v>0</v>
      </c>
      <c r="E183" s="11">
        <v>0</v>
      </c>
      <c r="F183" s="20">
        <f t="shared" si="32"/>
        <v>0</v>
      </c>
      <c r="G183" s="10">
        <v>8600</v>
      </c>
      <c r="H183" s="12">
        <f t="shared" si="31"/>
        <v>100</v>
      </c>
      <c r="I183" s="45"/>
      <c r="J183" s="44"/>
    </row>
    <row r="184" spans="2:10" ht="18.75" customHeight="1" x14ac:dyDescent="0.25">
      <c r="B184" s="16" t="s">
        <v>185</v>
      </c>
      <c r="C184" s="10">
        <v>23616</v>
      </c>
      <c r="D184" s="11">
        <v>0</v>
      </c>
      <c r="E184" s="11">
        <v>0</v>
      </c>
      <c r="F184" s="12">
        <f t="shared" si="32"/>
        <v>23616</v>
      </c>
      <c r="G184" s="10">
        <v>15936</v>
      </c>
      <c r="H184" s="12">
        <f t="shared" si="31"/>
        <v>67.479674796747972</v>
      </c>
      <c r="I184" s="45"/>
      <c r="J184" s="44"/>
    </row>
    <row r="185" spans="2:10" ht="20.25" customHeight="1" x14ac:dyDescent="0.25">
      <c r="B185" s="18" t="s">
        <v>186</v>
      </c>
      <c r="C185" s="10">
        <v>137936</v>
      </c>
      <c r="D185" s="11">
        <v>0</v>
      </c>
      <c r="E185" s="11">
        <v>0</v>
      </c>
      <c r="F185" s="12">
        <f t="shared" si="32"/>
        <v>137936</v>
      </c>
      <c r="G185" s="10">
        <v>69900</v>
      </c>
      <c r="H185" s="12">
        <f t="shared" si="31"/>
        <v>50.675675675675677</v>
      </c>
      <c r="I185" s="45"/>
      <c r="J185" s="44"/>
    </row>
    <row r="186" spans="2:10" ht="12.75" customHeight="1" x14ac:dyDescent="0.25">
      <c r="B186" s="18" t="s">
        <v>187</v>
      </c>
      <c r="C186" s="10">
        <v>131224</v>
      </c>
      <c r="D186" s="11">
        <v>0</v>
      </c>
      <c r="E186" s="11">
        <v>0</v>
      </c>
      <c r="F186" s="12">
        <f t="shared" si="32"/>
        <v>131224</v>
      </c>
      <c r="G186" s="10">
        <v>13960</v>
      </c>
      <c r="H186" s="12">
        <f t="shared" si="31"/>
        <v>10.638297872340425</v>
      </c>
      <c r="I186" s="45"/>
      <c r="J186" s="44"/>
    </row>
    <row r="187" spans="2:10" ht="12.75" customHeight="1" x14ac:dyDescent="0.25">
      <c r="B187" s="18" t="s">
        <v>188</v>
      </c>
      <c r="C187" s="19">
        <v>0</v>
      </c>
      <c r="D187" s="11">
        <v>0</v>
      </c>
      <c r="E187" s="11">
        <v>0</v>
      </c>
      <c r="F187" s="20">
        <f t="shared" si="32"/>
        <v>0</v>
      </c>
      <c r="G187" s="10">
        <v>624</v>
      </c>
      <c r="H187" s="12">
        <f t="shared" si="31"/>
        <v>100</v>
      </c>
      <c r="I187" s="45"/>
      <c r="J187" s="44"/>
    </row>
    <row r="188" spans="2:10" ht="37.5" customHeight="1" x14ac:dyDescent="0.25">
      <c r="B188" s="16" t="s">
        <v>189</v>
      </c>
      <c r="C188" s="10">
        <v>631430</v>
      </c>
      <c r="D188" s="11">
        <v>0</v>
      </c>
      <c r="E188" s="11">
        <v>0</v>
      </c>
      <c r="F188" s="12">
        <f t="shared" si="32"/>
        <v>631430</v>
      </c>
      <c r="G188" s="10">
        <v>190594</v>
      </c>
      <c r="H188" s="12">
        <f t="shared" si="31"/>
        <v>30.184501845018453</v>
      </c>
      <c r="I188" s="45"/>
      <c r="J188" s="44"/>
    </row>
    <row r="189" spans="2:10" s="3" customFormat="1" ht="18" customHeight="1" x14ac:dyDescent="0.25">
      <c r="B189" s="16" t="s">
        <v>190</v>
      </c>
      <c r="C189" s="10">
        <v>170312</v>
      </c>
      <c r="D189" s="11">
        <v>0</v>
      </c>
      <c r="E189" s="11">
        <v>0</v>
      </c>
      <c r="F189" s="12">
        <f t="shared" si="32"/>
        <v>170312</v>
      </c>
      <c r="G189" s="10">
        <v>50256</v>
      </c>
      <c r="H189" s="12">
        <f t="shared" si="31"/>
        <v>29.508196721311474</v>
      </c>
      <c r="I189" s="45"/>
      <c r="J189" s="44"/>
    </row>
    <row r="190" spans="2:10" ht="25.5" customHeight="1" x14ac:dyDescent="0.25">
      <c r="B190" s="16" t="s">
        <v>191</v>
      </c>
      <c r="C190" s="19">
        <v>0</v>
      </c>
      <c r="D190" s="11">
        <v>0</v>
      </c>
      <c r="E190" s="11">
        <v>0</v>
      </c>
      <c r="F190" s="20">
        <f t="shared" si="32"/>
        <v>0</v>
      </c>
      <c r="G190" s="10">
        <v>2000</v>
      </c>
      <c r="H190" s="12">
        <f t="shared" si="31"/>
        <v>100</v>
      </c>
      <c r="I190" s="45"/>
      <c r="J190" s="44"/>
    </row>
    <row r="191" spans="2:10" ht="24.75" customHeight="1" x14ac:dyDescent="0.25">
      <c r="B191" s="16" t="s">
        <v>192</v>
      </c>
      <c r="C191" s="10">
        <v>1251950</v>
      </c>
      <c r="D191" s="11">
        <v>0</v>
      </c>
      <c r="E191" s="11">
        <v>0</v>
      </c>
      <c r="F191" s="12">
        <f t="shared" si="32"/>
        <v>1251950</v>
      </c>
      <c r="G191" s="10">
        <v>49800</v>
      </c>
      <c r="H191" s="12">
        <f t="shared" si="31"/>
        <v>3.9777946403610369</v>
      </c>
      <c r="I191" s="45"/>
      <c r="J191" s="44"/>
    </row>
    <row r="192" spans="2:10" ht="24.75" customHeight="1" x14ac:dyDescent="0.25">
      <c r="B192" s="16" t="s">
        <v>193</v>
      </c>
      <c r="C192" s="10">
        <v>689670</v>
      </c>
      <c r="D192" s="11">
        <v>0</v>
      </c>
      <c r="E192" s="11">
        <v>0</v>
      </c>
      <c r="F192" s="12">
        <f t="shared" si="32"/>
        <v>689670</v>
      </c>
      <c r="G192" s="10">
        <v>55161</v>
      </c>
      <c r="H192" s="12">
        <f t="shared" si="31"/>
        <v>7.9981730392796564</v>
      </c>
      <c r="I192" s="45"/>
      <c r="J192" s="44"/>
    </row>
    <row r="193" spans="2:10" ht="12.75" customHeight="1" x14ac:dyDescent="0.25">
      <c r="B193" s="16" t="s">
        <v>194</v>
      </c>
      <c r="C193" s="19">
        <v>0</v>
      </c>
      <c r="D193" s="11">
        <v>0</v>
      </c>
      <c r="E193" s="11">
        <v>0</v>
      </c>
      <c r="F193" s="20">
        <f t="shared" si="32"/>
        <v>0</v>
      </c>
      <c r="G193" s="10">
        <v>2604</v>
      </c>
      <c r="H193" s="12">
        <f>IF(G193=0,0,IF(F193=0,100,G193/F193*100))</f>
        <v>100</v>
      </c>
      <c r="I193" s="45"/>
      <c r="J193" s="44"/>
    </row>
    <row r="194" spans="2:10" ht="29.25" customHeight="1" x14ac:dyDescent="0.25">
      <c r="B194" s="16" t="s">
        <v>195</v>
      </c>
      <c r="C194" s="10">
        <v>10740</v>
      </c>
      <c r="D194" s="11">
        <v>0</v>
      </c>
      <c r="E194" s="11">
        <v>0</v>
      </c>
      <c r="F194" s="12">
        <f t="shared" si="32"/>
        <v>10740</v>
      </c>
      <c r="G194" s="19">
        <v>0</v>
      </c>
      <c r="H194" s="20">
        <f>IF(G194=0,0,IF(F194=0,100,G194/F194*100))</f>
        <v>0</v>
      </c>
      <c r="I194" s="45"/>
      <c r="J194" s="44"/>
    </row>
    <row r="195" spans="2:10" s="3" customFormat="1" ht="29.25" customHeight="1" x14ac:dyDescent="0.25">
      <c r="B195" s="16" t="s">
        <v>196</v>
      </c>
      <c r="C195" s="10">
        <v>14117</v>
      </c>
      <c r="D195" s="11">
        <v>0</v>
      </c>
      <c r="E195" s="11">
        <v>0</v>
      </c>
      <c r="F195" s="12">
        <f t="shared" si="32"/>
        <v>14117</v>
      </c>
      <c r="G195" s="19">
        <v>0</v>
      </c>
      <c r="H195" s="20">
        <f t="shared" si="31"/>
        <v>0</v>
      </c>
      <c r="I195" s="45"/>
      <c r="J195" s="44"/>
    </row>
    <row r="196" spans="2:10" s="3" customFormat="1" ht="12.75" customHeight="1" x14ac:dyDescent="0.25">
      <c r="B196" s="16" t="s">
        <v>197</v>
      </c>
      <c r="C196" s="10">
        <v>4476</v>
      </c>
      <c r="D196" s="11">
        <v>0</v>
      </c>
      <c r="E196" s="11">
        <v>0</v>
      </c>
      <c r="F196" s="12">
        <f t="shared" si="32"/>
        <v>4476</v>
      </c>
      <c r="G196" s="19">
        <v>0</v>
      </c>
      <c r="H196" s="20">
        <f t="shared" si="31"/>
        <v>0</v>
      </c>
      <c r="I196" s="45"/>
      <c r="J196" s="44"/>
    </row>
    <row r="197" spans="2:10" s="3" customFormat="1" ht="24" customHeight="1" x14ac:dyDescent="0.25">
      <c r="B197" s="16" t="s">
        <v>198</v>
      </c>
      <c r="C197" s="10">
        <v>44286</v>
      </c>
      <c r="D197" s="11">
        <v>0</v>
      </c>
      <c r="E197" s="11">
        <v>0</v>
      </c>
      <c r="F197" s="12">
        <f t="shared" si="32"/>
        <v>44286</v>
      </c>
      <c r="G197" s="19">
        <v>0</v>
      </c>
      <c r="H197" s="20">
        <f t="shared" si="31"/>
        <v>0</v>
      </c>
      <c r="I197" s="45"/>
      <c r="J197" s="44"/>
    </row>
    <row r="198" spans="2:10" ht="12.75" customHeight="1" x14ac:dyDescent="0.25">
      <c r="B198" s="16" t="s">
        <v>199</v>
      </c>
      <c r="C198" s="10">
        <v>10500</v>
      </c>
      <c r="D198" s="11">
        <v>0</v>
      </c>
      <c r="E198" s="11">
        <v>0</v>
      </c>
      <c r="F198" s="12">
        <f t="shared" si="32"/>
        <v>10500</v>
      </c>
      <c r="G198" s="19">
        <v>0</v>
      </c>
      <c r="H198" s="20">
        <f t="shared" si="31"/>
        <v>0</v>
      </c>
      <c r="I198" s="45"/>
      <c r="J198" s="44"/>
    </row>
    <row r="199" spans="2:10" ht="28.5" customHeight="1" x14ac:dyDescent="0.25">
      <c r="B199" s="16" t="s">
        <v>200</v>
      </c>
      <c r="C199" s="19">
        <v>0</v>
      </c>
      <c r="D199" s="11">
        <v>0</v>
      </c>
      <c r="E199" s="11">
        <v>0</v>
      </c>
      <c r="F199" s="20">
        <f t="shared" si="32"/>
        <v>0</v>
      </c>
      <c r="G199" s="10">
        <v>1412</v>
      </c>
      <c r="H199" s="12">
        <f t="shared" si="31"/>
        <v>100</v>
      </c>
      <c r="I199" s="45"/>
      <c r="J199" s="44"/>
    </row>
    <row r="200" spans="2:10" ht="12.75" customHeight="1" x14ac:dyDescent="0.25">
      <c r="B200" s="16" t="s">
        <v>201</v>
      </c>
      <c r="C200" s="19">
        <v>0</v>
      </c>
      <c r="D200" s="11">
        <v>0</v>
      </c>
      <c r="E200" s="11">
        <v>0</v>
      </c>
      <c r="F200" s="20">
        <f t="shared" si="32"/>
        <v>0</v>
      </c>
      <c r="G200" s="10">
        <v>753</v>
      </c>
      <c r="H200" s="12">
        <f t="shared" si="31"/>
        <v>100</v>
      </c>
      <c r="I200" s="45"/>
      <c r="J200" s="44"/>
    </row>
    <row r="201" spans="2:10" ht="26.25" customHeight="1" x14ac:dyDescent="0.25">
      <c r="B201" s="16" t="s">
        <v>202</v>
      </c>
      <c r="C201" s="10">
        <v>16944</v>
      </c>
      <c r="D201" s="11">
        <v>0</v>
      </c>
      <c r="E201" s="11">
        <v>0</v>
      </c>
      <c r="F201" s="12">
        <f t="shared" si="32"/>
        <v>16944</v>
      </c>
      <c r="G201" s="19">
        <v>0</v>
      </c>
      <c r="H201" s="20">
        <f t="shared" si="31"/>
        <v>0</v>
      </c>
      <c r="I201" s="45"/>
      <c r="J201" s="44"/>
    </row>
    <row r="202" spans="2:10" ht="27" customHeight="1" x14ac:dyDescent="0.25">
      <c r="B202" s="16" t="s">
        <v>203</v>
      </c>
      <c r="C202" s="10">
        <v>2259</v>
      </c>
      <c r="D202" s="11">
        <v>0</v>
      </c>
      <c r="E202" s="11">
        <v>0</v>
      </c>
      <c r="F202" s="12">
        <f t="shared" si="32"/>
        <v>2259</v>
      </c>
      <c r="G202" s="19">
        <v>0</v>
      </c>
      <c r="H202" s="20">
        <f t="shared" si="31"/>
        <v>0</v>
      </c>
      <c r="I202" s="45"/>
      <c r="J202" s="44"/>
    </row>
    <row r="203" spans="2:10" ht="12.75" customHeight="1" x14ac:dyDescent="0.25">
      <c r="B203" s="16" t="s">
        <v>204</v>
      </c>
      <c r="C203" s="10">
        <v>943177</v>
      </c>
      <c r="D203" s="11">
        <v>0</v>
      </c>
      <c r="E203" s="11">
        <v>0</v>
      </c>
      <c r="F203" s="12">
        <f t="shared" si="32"/>
        <v>943177</v>
      </c>
      <c r="G203" s="10">
        <v>146387</v>
      </c>
      <c r="H203" s="12">
        <f t="shared" si="31"/>
        <v>15.520628683693516</v>
      </c>
      <c r="I203" s="45"/>
      <c r="J203" s="44"/>
    </row>
    <row r="204" spans="2:10" ht="30.75" customHeight="1" x14ac:dyDescent="0.25">
      <c r="B204" s="16" t="s">
        <v>205</v>
      </c>
      <c r="C204" s="19">
        <v>0</v>
      </c>
      <c r="D204" s="11">
        <v>0</v>
      </c>
      <c r="E204" s="11">
        <v>0</v>
      </c>
      <c r="F204" s="20">
        <f t="shared" si="32"/>
        <v>0</v>
      </c>
      <c r="G204" s="10">
        <v>3290</v>
      </c>
      <c r="H204" s="12">
        <f t="shared" si="31"/>
        <v>100</v>
      </c>
      <c r="I204" s="45"/>
      <c r="J204" s="44"/>
    </row>
    <row r="205" spans="2:10" ht="24.75" customHeight="1" x14ac:dyDescent="0.25">
      <c r="B205" s="16" t="s">
        <v>206</v>
      </c>
      <c r="C205" s="19">
        <v>0</v>
      </c>
      <c r="D205" s="11">
        <v>0</v>
      </c>
      <c r="E205" s="11">
        <v>0</v>
      </c>
      <c r="F205" s="20">
        <f t="shared" si="32"/>
        <v>0</v>
      </c>
      <c r="G205" s="10">
        <v>2727</v>
      </c>
      <c r="H205" s="12">
        <f t="shared" si="31"/>
        <v>100</v>
      </c>
      <c r="I205" s="45"/>
      <c r="J205" s="44"/>
    </row>
    <row r="206" spans="2:10" ht="12.75" customHeight="1" x14ac:dyDescent="0.25">
      <c r="B206" s="16" t="s">
        <v>207</v>
      </c>
      <c r="C206" s="10">
        <v>87929</v>
      </c>
      <c r="D206" s="11">
        <v>0</v>
      </c>
      <c r="E206" s="11">
        <v>0</v>
      </c>
      <c r="F206" s="12">
        <f t="shared" si="32"/>
        <v>87929</v>
      </c>
      <c r="G206" s="10">
        <v>158428</v>
      </c>
      <c r="H206" s="12">
        <f t="shared" si="31"/>
        <v>180.17718841337899</v>
      </c>
      <c r="I206" s="45"/>
      <c r="J206" s="44"/>
    </row>
    <row r="207" spans="2:10" ht="12.75" customHeight="1" x14ac:dyDescent="0.25">
      <c r="B207" s="16" t="s">
        <v>208</v>
      </c>
      <c r="C207" s="19">
        <v>0</v>
      </c>
      <c r="D207" s="11">
        <v>0</v>
      </c>
      <c r="E207" s="11">
        <v>0</v>
      </c>
      <c r="F207" s="20">
        <f t="shared" si="32"/>
        <v>0</v>
      </c>
      <c r="G207" s="10">
        <v>3120</v>
      </c>
      <c r="H207" s="12">
        <f t="shared" si="31"/>
        <v>100</v>
      </c>
      <c r="I207" s="45"/>
      <c r="J207" s="44"/>
    </row>
    <row r="208" spans="2:10" ht="33.75" customHeight="1" x14ac:dyDescent="0.25">
      <c r="B208" s="16" t="s">
        <v>209</v>
      </c>
      <c r="C208" s="19">
        <v>0</v>
      </c>
      <c r="D208" s="11">
        <v>0</v>
      </c>
      <c r="E208" s="11">
        <v>0</v>
      </c>
      <c r="F208" s="20">
        <f t="shared" si="32"/>
        <v>0</v>
      </c>
      <c r="G208" s="10">
        <v>6962</v>
      </c>
      <c r="H208" s="12">
        <f t="shared" si="31"/>
        <v>100</v>
      </c>
      <c r="I208" s="45"/>
      <c r="J208" s="44"/>
    </row>
    <row r="209" spans="2:10" ht="32.25" customHeight="1" x14ac:dyDescent="0.25">
      <c r="B209" s="16" t="s">
        <v>210</v>
      </c>
      <c r="C209" s="10">
        <v>449956</v>
      </c>
      <c r="D209" s="11">
        <v>0</v>
      </c>
      <c r="E209" s="11">
        <v>0</v>
      </c>
      <c r="F209" s="12">
        <f t="shared" si="32"/>
        <v>449956</v>
      </c>
      <c r="G209" s="10">
        <v>58050</v>
      </c>
      <c r="H209" s="12">
        <f t="shared" si="31"/>
        <v>12.901261456675764</v>
      </c>
      <c r="I209" s="45"/>
      <c r="J209" s="44"/>
    </row>
    <row r="210" spans="2:10" ht="24" customHeight="1" x14ac:dyDescent="0.25">
      <c r="B210" s="16" t="s">
        <v>211</v>
      </c>
      <c r="C210" s="10">
        <v>68816</v>
      </c>
      <c r="D210" s="11">
        <v>0</v>
      </c>
      <c r="E210" s="11">
        <v>0</v>
      </c>
      <c r="F210" s="12">
        <f t="shared" si="32"/>
        <v>68816</v>
      </c>
      <c r="G210" s="10">
        <v>29494</v>
      </c>
      <c r="H210" s="12">
        <f t="shared" si="31"/>
        <v>42.859218786328761</v>
      </c>
      <c r="I210" s="45"/>
      <c r="J210" s="44"/>
    </row>
    <row r="211" spans="2:10" ht="23.25" customHeight="1" x14ac:dyDescent="0.25">
      <c r="B211" s="16" t="s">
        <v>212</v>
      </c>
      <c r="C211" s="10">
        <v>265794</v>
      </c>
      <c r="D211" s="11">
        <v>0</v>
      </c>
      <c r="E211" s="11">
        <v>0</v>
      </c>
      <c r="F211" s="12">
        <f t="shared" si="32"/>
        <v>265794</v>
      </c>
      <c r="G211" s="10">
        <v>102133</v>
      </c>
      <c r="H211" s="12">
        <f t="shared" si="31"/>
        <v>38.42562285077917</v>
      </c>
      <c r="I211" s="45"/>
      <c r="J211" s="44"/>
    </row>
    <row r="212" spans="2:10" ht="30" customHeight="1" x14ac:dyDescent="0.25">
      <c r="B212" s="16" t="s">
        <v>213</v>
      </c>
      <c r="C212" s="10">
        <v>18040</v>
      </c>
      <c r="D212" s="11">
        <v>0</v>
      </c>
      <c r="E212" s="11">
        <v>0</v>
      </c>
      <c r="F212" s="12">
        <f t="shared" si="32"/>
        <v>18040</v>
      </c>
      <c r="G212" s="19">
        <v>0</v>
      </c>
      <c r="H212" s="20">
        <f t="shared" si="31"/>
        <v>0</v>
      </c>
      <c r="I212" s="45"/>
      <c r="J212" s="44"/>
    </row>
    <row r="213" spans="2:10" ht="15" customHeight="1" x14ac:dyDescent="0.25">
      <c r="B213" s="14" t="s">
        <v>214</v>
      </c>
      <c r="C213" s="15">
        <f>SUM(C214)</f>
        <v>723540</v>
      </c>
      <c r="D213" s="17">
        <f t="shared" ref="D213" si="33">SUM(D214)</f>
        <v>0</v>
      </c>
      <c r="E213" s="17">
        <f>SUM(E214)</f>
        <v>0</v>
      </c>
      <c r="F213" s="15">
        <f>SUM(F214)</f>
        <v>723540</v>
      </c>
      <c r="G213" s="15">
        <f>SUM(G214)</f>
        <v>249540</v>
      </c>
      <c r="H213" s="5">
        <f t="shared" si="31"/>
        <v>34.488763579069577</v>
      </c>
      <c r="I213" s="45"/>
      <c r="J213" s="44"/>
    </row>
    <row r="214" spans="2:10" ht="15" customHeight="1" x14ac:dyDescent="0.25">
      <c r="B214" s="16" t="s">
        <v>215</v>
      </c>
      <c r="C214" s="10">
        <v>723540</v>
      </c>
      <c r="D214" s="11">
        <v>0</v>
      </c>
      <c r="E214" s="11">
        <v>0</v>
      </c>
      <c r="F214" s="12">
        <f>+C214+D214+E214</f>
        <v>723540</v>
      </c>
      <c r="G214" s="10">
        <v>249540</v>
      </c>
      <c r="H214" s="12">
        <f t="shared" si="31"/>
        <v>34.488763579069577</v>
      </c>
      <c r="I214" s="45"/>
      <c r="J214" s="44"/>
    </row>
    <row r="215" spans="2:10" ht="24" customHeight="1" x14ac:dyDescent="0.25">
      <c r="B215" s="14" t="s">
        <v>216</v>
      </c>
      <c r="C215" s="15">
        <f>SUM(C216:C232)</f>
        <v>2782652.9999999995</v>
      </c>
      <c r="D215" s="17">
        <f>SUM(D216:D232)</f>
        <v>0</v>
      </c>
      <c r="E215" s="17">
        <f>SUM(E216:E232)</f>
        <v>0</v>
      </c>
      <c r="F215" s="15">
        <f>SUM(F216:F232)</f>
        <v>2782652.9999999995</v>
      </c>
      <c r="G215" s="15">
        <f>SUM(G216:G232)</f>
        <v>144369</v>
      </c>
      <c r="H215" s="5">
        <f t="shared" si="31"/>
        <v>5.1881783319731216</v>
      </c>
      <c r="I215" s="45"/>
      <c r="J215" s="44"/>
    </row>
    <row r="216" spans="2:10" s="3" customFormat="1" ht="24" x14ac:dyDescent="0.25">
      <c r="B216" s="18" t="s">
        <v>217</v>
      </c>
      <c r="C216" s="10">
        <v>131413.32</v>
      </c>
      <c r="D216" s="11">
        <v>0</v>
      </c>
      <c r="E216" s="11">
        <v>0</v>
      </c>
      <c r="F216" s="12">
        <f t="shared" ref="F216:F232" si="34">+C216+D216+E216</f>
        <v>131413.32</v>
      </c>
      <c r="G216" s="19">
        <v>0</v>
      </c>
      <c r="H216" s="20">
        <f t="shared" si="31"/>
        <v>0</v>
      </c>
      <c r="I216" s="45"/>
      <c r="J216" s="44"/>
    </row>
    <row r="217" spans="2:10" x14ac:dyDescent="0.25">
      <c r="B217" s="16" t="s">
        <v>218</v>
      </c>
      <c r="C217" s="10">
        <v>39390.730000000003</v>
      </c>
      <c r="D217" s="11">
        <v>0</v>
      </c>
      <c r="E217" s="11">
        <v>0</v>
      </c>
      <c r="F217" s="12">
        <f t="shared" si="34"/>
        <v>39390.730000000003</v>
      </c>
      <c r="G217" s="19">
        <v>0</v>
      </c>
      <c r="H217" s="20">
        <f t="shared" si="31"/>
        <v>0</v>
      </c>
      <c r="I217" s="45"/>
      <c r="J217" s="44"/>
    </row>
    <row r="218" spans="2:10" x14ac:dyDescent="0.25">
      <c r="B218" s="16" t="s">
        <v>219</v>
      </c>
      <c r="C218" s="10">
        <v>138240.62</v>
      </c>
      <c r="D218" s="11">
        <v>0</v>
      </c>
      <c r="E218" s="11">
        <v>0</v>
      </c>
      <c r="F218" s="12">
        <f t="shared" si="34"/>
        <v>138240.62</v>
      </c>
      <c r="G218" s="19">
        <v>0</v>
      </c>
      <c r="H218" s="20">
        <f t="shared" si="31"/>
        <v>0</v>
      </c>
      <c r="I218" s="45"/>
      <c r="J218" s="44"/>
    </row>
    <row r="219" spans="2:10" ht="24" x14ac:dyDescent="0.25">
      <c r="B219" s="16" t="s">
        <v>220</v>
      </c>
      <c r="C219" s="10">
        <v>285684</v>
      </c>
      <c r="D219" s="11">
        <v>0</v>
      </c>
      <c r="E219" s="11">
        <v>0</v>
      </c>
      <c r="F219" s="12">
        <f t="shared" si="34"/>
        <v>285684</v>
      </c>
      <c r="G219" s="19">
        <v>0</v>
      </c>
      <c r="H219" s="20">
        <f t="shared" si="31"/>
        <v>0</v>
      </c>
      <c r="I219" s="45"/>
      <c r="J219" s="44"/>
    </row>
    <row r="220" spans="2:10" x14ac:dyDescent="0.25">
      <c r="B220" s="16" t="s">
        <v>221</v>
      </c>
      <c r="C220" s="10">
        <v>29490.99</v>
      </c>
      <c r="D220" s="11">
        <v>0</v>
      </c>
      <c r="E220" s="11">
        <v>0</v>
      </c>
      <c r="F220" s="12">
        <f t="shared" si="34"/>
        <v>29490.99</v>
      </c>
      <c r="G220" s="19">
        <v>0</v>
      </c>
      <c r="H220" s="20">
        <f t="shared" si="31"/>
        <v>0</v>
      </c>
      <c r="I220" s="45"/>
      <c r="J220" s="44"/>
    </row>
    <row r="221" spans="2:10" x14ac:dyDescent="0.25">
      <c r="B221" s="16" t="s">
        <v>222</v>
      </c>
      <c r="C221" s="10">
        <v>202217.3</v>
      </c>
      <c r="D221" s="11">
        <v>0</v>
      </c>
      <c r="E221" s="11">
        <v>0</v>
      </c>
      <c r="F221" s="12">
        <f t="shared" si="34"/>
        <v>202217.3</v>
      </c>
      <c r="G221" s="10">
        <v>13984</v>
      </c>
      <c r="H221" s="12">
        <f t="shared" ref="H221:H236" si="35">IF(G221=0,0,IF(F221=0,100,G221/F221*100))</f>
        <v>6.9153331589334845</v>
      </c>
      <c r="I221" s="45"/>
      <c r="J221" s="44"/>
    </row>
    <row r="222" spans="2:10" ht="24" x14ac:dyDescent="0.25">
      <c r="B222" s="16" t="s">
        <v>223</v>
      </c>
      <c r="C222" s="10">
        <v>363939.06</v>
      </c>
      <c r="D222" s="11">
        <v>0</v>
      </c>
      <c r="E222" s="11">
        <v>0</v>
      </c>
      <c r="F222" s="12">
        <f t="shared" si="34"/>
        <v>363939.06</v>
      </c>
      <c r="G222" s="19">
        <v>0</v>
      </c>
      <c r="H222" s="20">
        <f t="shared" si="35"/>
        <v>0</v>
      </c>
      <c r="I222" s="45"/>
      <c r="J222" s="44"/>
    </row>
    <row r="223" spans="2:10" ht="24" customHeight="1" x14ac:dyDescent="0.25">
      <c r="B223" s="16" t="s">
        <v>224</v>
      </c>
      <c r="C223" s="10">
        <v>323501.40000000002</v>
      </c>
      <c r="D223" s="11">
        <v>0</v>
      </c>
      <c r="E223" s="11">
        <v>0</v>
      </c>
      <c r="F223" s="12">
        <f t="shared" si="34"/>
        <v>323501.40000000002</v>
      </c>
      <c r="G223" s="10">
        <v>27964</v>
      </c>
      <c r="H223" s="12">
        <f t="shared" si="35"/>
        <v>8.6441666094798961</v>
      </c>
      <c r="I223" s="45"/>
      <c r="J223" s="44"/>
    </row>
    <row r="224" spans="2:10" x14ac:dyDescent="0.25">
      <c r="B224" s="16" t="s">
        <v>225</v>
      </c>
      <c r="C224" s="10">
        <v>161785.4</v>
      </c>
      <c r="D224" s="11">
        <v>0</v>
      </c>
      <c r="E224" s="11">
        <v>0</v>
      </c>
      <c r="F224" s="12">
        <f t="shared" si="34"/>
        <v>161785.4</v>
      </c>
      <c r="G224" s="19">
        <v>0</v>
      </c>
      <c r="H224" s="20">
        <f t="shared" si="35"/>
        <v>0</v>
      </c>
      <c r="I224" s="45"/>
      <c r="J224" s="44"/>
    </row>
    <row r="225" spans="2:10" ht="24" x14ac:dyDescent="0.25">
      <c r="B225" s="16" t="s">
        <v>226</v>
      </c>
      <c r="C225" s="10">
        <v>170085.79</v>
      </c>
      <c r="D225" s="11">
        <v>0</v>
      </c>
      <c r="E225" s="11">
        <v>0</v>
      </c>
      <c r="F225" s="12">
        <f t="shared" si="34"/>
        <v>170085.79</v>
      </c>
      <c r="G225" s="19">
        <v>0</v>
      </c>
      <c r="H225" s="20">
        <f t="shared" si="35"/>
        <v>0</v>
      </c>
      <c r="I225" s="45"/>
      <c r="J225" s="44"/>
    </row>
    <row r="226" spans="2:10" s="3" customFormat="1" ht="24" x14ac:dyDescent="0.25">
      <c r="B226" s="16" t="s">
        <v>227</v>
      </c>
      <c r="C226" s="10">
        <v>29492.91</v>
      </c>
      <c r="D226" s="11">
        <v>0</v>
      </c>
      <c r="E226" s="11">
        <v>0</v>
      </c>
      <c r="F226" s="12">
        <f t="shared" si="34"/>
        <v>29492.91</v>
      </c>
      <c r="G226" s="10">
        <v>11490</v>
      </c>
      <c r="H226" s="12">
        <f t="shared" si="35"/>
        <v>38.958515792439606</v>
      </c>
      <c r="I226" s="45"/>
      <c r="J226" s="44"/>
    </row>
    <row r="227" spans="2:10" x14ac:dyDescent="0.25">
      <c r="B227" s="16" t="s">
        <v>228</v>
      </c>
      <c r="C227" s="10">
        <v>200677.68</v>
      </c>
      <c r="D227" s="11">
        <v>0</v>
      </c>
      <c r="E227" s="11">
        <v>0</v>
      </c>
      <c r="F227" s="12">
        <f t="shared" si="34"/>
        <v>200677.68</v>
      </c>
      <c r="G227" s="10">
        <v>37848</v>
      </c>
      <c r="H227" s="12">
        <f t="shared" si="35"/>
        <v>18.860094455945475</v>
      </c>
      <c r="I227" s="45"/>
      <c r="J227" s="44"/>
    </row>
    <row r="228" spans="2:10" x14ac:dyDescent="0.25">
      <c r="B228" s="16" t="s">
        <v>229</v>
      </c>
      <c r="C228" s="10">
        <v>3388.6</v>
      </c>
      <c r="D228" s="11">
        <v>0</v>
      </c>
      <c r="E228" s="11">
        <v>0</v>
      </c>
      <c r="F228" s="12">
        <f t="shared" si="34"/>
        <v>3388.6</v>
      </c>
      <c r="G228" s="19">
        <v>0</v>
      </c>
      <c r="H228" s="20">
        <f t="shared" si="35"/>
        <v>0</v>
      </c>
      <c r="I228" s="45"/>
      <c r="J228" s="44"/>
    </row>
    <row r="229" spans="2:10" ht="24" x14ac:dyDescent="0.25">
      <c r="B229" s="16" t="s">
        <v>230</v>
      </c>
      <c r="C229" s="10">
        <v>2710.88</v>
      </c>
      <c r="D229" s="11">
        <v>0</v>
      </c>
      <c r="E229" s="11">
        <v>0</v>
      </c>
      <c r="F229" s="12">
        <f t="shared" si="34"/>
        <v>2710.88</v>
      </c>
      <c r="G229" s="10">
        <v>19000</v>
      </c>
      <c r="H229" s="12">
        <f t="shared" si="35"/>
        <v>700.87941922918026</v>
      </c>
      <c r="I229" s="45"/>
      <c r="J229" s="44"/>
    </row>
    <row r="230" spans="2:10" s="3" customFormat="1" x14ac:dyDescent="0.25">
      <c r="B230" s="16" t="s">
        <v>231</v>
      </c>
      <c r="C230" s="10">
        <v>124089.46</v>
      </c>
      <c r="D230" s="11">
        <v>0</v>
      </c>
      <c r="E230" s="11">
        <v>0</v>
      </c>
      <c r="F230" s="12">
        <f t="shared" si="34"/>
        <v>124089.46</v>
      </c>
      <c r="G230" s="10">
        <v>7575</v>
      </c>
      <c r="H230" s="12">
        <f t="shared" si="35"/>
        <v>6.1044668902580446</v>
      </c>
      <c r="I230" s="45"/>
      <c r="J230" s="44"/>
    </row>
    <row r="231" spans="2:10" x14ac:dyDescent="0.25">
      <c r="B231" s="16" t="s">
        <v>232</v>
      </c>
      <c r="C231" s="10">
        <v>14576.3</v>
      </c>
      <c r="D231" s="11">
        <v>0</v>
      </c>
      <c r="E231" s="11">
        <v>0</v>
      </c>
      <c r="F231" s="12">
        <f t="shared" si="34"/>
        <v>14576.3</v>
      </c>
      <c r="G231" s="19">
        <v>0</v>
      </c>
      <c r="H231" s="20">
        <f t="shared" si="35"/>
        <v>0</v>
      </c>
      <c r="I231" s="45"/>
      <c r="J231" s="44"/>
    </row>
    <row r="232" spans="2:10" ht="21.75" customHeight="1" x14ac:dyDescent="0.25">
      <c r="B232" s="16" t="s">
        <v>233</v>
      </c>
      <c r="C232" s="10">
        <f>561968.56</f>
        <v>561968.56000000006</v>
      </c>
      <c r="D232" s="11">
        <v>0</v>
      </c>
      <c r="E232" s="11">
        <v>0</v>
      </c>
      <c r="F232" s="12">
        <f t="shared" si="34"/>
        <v>561968.56000000006</v>
      </c>
      <c r="G232" s="10">
        <v>26508</v>
      </c>
      <c r="H232" s="12">
        <f t="shared" si="35"/>
        <v>4.7169898614968782</v>
      </c>
      <c r="I232" s="45"/>
      <c r="J232" s="44"/>
    </row>
    <row r="233" spans="2:10" ht="24" customHeight="1" x14ac:dyDescent="0.25">
      <c r="B233" s="14" t="s">
        <v>234</v>
      </c>
      <c r="C233" s="15">
        <f>SUM(C234:C239)</f>
        <v>25064975</v>
      </c>
      <c r="D233" s="17">
        <f t="shared" ref="D233" si="36">SUM(D234:D239)</f>
        <v>0</v>
      </c>
      <c r="E233" s="17">
        <f>SUM(E234:E239)</f>
        <v>0</v>
      </c>
      <c r="F233" s="15">
        <f>SUM(F234:F239)</f>
        <v>25064975</v>
      </c>
      <c r="G233" s="15">
        <f>SUM(G234:G239)</f>
        <v>5092222</v>
      </c>
      <c r="H233" s="5">
        <f t="shared" si="35"/>
        <v>20.316086491209347</v>
      </c>
      <c r="I233" s="45"/>
      <c r="J233" s="44"/>
    </row>
    <row r="234" spans="2:10" s="3" customFormat="1" x14ac:dyDescent="0.25">
      <c r="B234" s="16" t="s">
        <v>235</v>
      </c>
      <c r="C234" s="10">
        <v>39744</v>
      </c>
      <c r="D234" s="11">
        <v>0</v>
      </c>
      <c r="E234" s="11">
        <v>0</v>
      </c>
      <c r="F234" s="12">
        <f t="shared" ref="F234:F239" si="37">+C234+D234+E234</f>
        <v>39744</v>
      </c>
      <c r="G234" s="10">
        <v>74592</v>
      </c>
      <c r="H234" s="20">
        <f t="shared" si="35"/>
        <v>187.68115942028984</v>
      </c>
      <c r="I234" s="45"/>
      <c r="J234" s="44"/>
    </row>
    <row r="235" spans="2:10" x14ac:dyDescent="0.25">
      <c r="B235" s="27" t="s">
        <v>236</v>
      </c>
      <c r="C235" s="10">
        <v>81174</v>
      </c>
      <c r="D235" s="11">
        <v>0</v>
      </c>
      <c r="E235" s="11">
        <v>0</v>
      </c>
      <c r="F235" s="12">
        <f t="shared" si="37"/>
        <v>81174</v>
      </c>
      <c r="G235" s="19">
        <v>0</v>
      </c>
      <c r="H235" s="20">
        <f t="shared" si="35"/>
        <v>0</v>
      </c>
      <c r="I235" s="45"/>
      <c r="J235" s="44"/>
    </row>
    <row r="236" spans="2:10" s="3" customFormat="1" x14ac:dyDescent="0.25">
      <c r="B236" s="16" t="s">
        <v>237</v>
      </c>
      <c r="C236" s="10">
        <v>26726</v>
      </c>
      <c r="D236" s="11">
        <v>0</v>
      </c>
      <c r="E236" s="11">
        <v>0</v>
      </c>
      <c r="F236" s="12">
        <f t="shared" si="37"/>
        <v>26726</v>
      </c>
      <c r="G236" s="10">
        <v>326</v>
      </c>
      <c r="H236" s="20">
        <f t="shared" si="35"/>
        <v>1.2197859762029484</v>
      </c>
      <c r="I236" s="45"/>
      <c r="J236" s="44"/>
    </row>
    <row r="237" spans="2:10" x14ac:dyDescent="0.25">
      <c r="B237" s="16" t="s">
        <v>238</v>
      </c>
      <c r="C237" s="10">
        <v>5810</v>
      </c>
      <c r="D237" s="11">
        <v>0</v>
      </c>
      <c r="E237" s="11">
        <v>0</v>
      </c>
      <c r="F237" s="12">
        <f t="shared" si="37"/>
        <v>5810</v>
      </c>
      <c r="G237" s="19">
        <v>0</v>
      </c>
      <c r="H237" s="20">
        <v>0</v>
      </c>
      <c r="I237" s="45"/>
      <c r="J237" s="44"/>
    </row>
    <row r="238" spans="2:10" x14ac:dyDescent="0.25">
      <c r="B238" s="16" t="s">
        <v>239</v>
      </c>
      <c r="C238" s="10">
        <v>2837450</v>
      </c>
      <c r="D238" s="11">
        <v>0</v>
      </c>
      <c r="E238" s="11">
        <v>0</v>
      </c>
      <c r="F238" s="12">
        <f t="shared" si="37"/>
        <v>2837450</v>
      </c>
      <c r="G238" s="10">
        <v>1980788</v>
      </c>
      <c r="H238" s="20">
        <f t="shared" ref="H238:H274" si="38">IF(G238=0,0,IF(F238=0,100,G238/F238*100))</f>
        <v>69.808736717827628</v>
      </c>
      <c r="I238" s="45"/>
      <c r="J238" s="44"/>
    </row>
    <row r="239" spans="2:10" s="3" customFormat="1" ht="15" customHeight="1" x14ac:dyDescent="0.25">
      <c r="B239" s="16" t="s">
        <v>240</v>
      </c>
      <c r="C239" s="10">
        <v>22074071</v>
      </c>
      <c r="D239" s="11">
        <v>0</v>
      </c>
      <c r="E239" s="11">
        <v>0</v>
      </c>
      <c r="F239" s="12">
        <f t="shared" si="37"/>
        <v>22074071</v>
      </c>
      <c r="G239" s="10">
        <v>3036516</v>
      </c>
      <c r="H239" s="20">
        <f t="shared" si="38"/>
        <v>13.756030774749254</v>
      </c>
      <c r="I239" s="45"/>
      <c r="J239" s="44"/>
    </row>
    <row r="240" spans="2:10" s="3" customFormat="1" ht="15.75" customHeight="1" x14ac:dyDescent="0.25">
      <c r="B240" s="14" t="s">
        <v>241</v>
      </c>
      <c r="C240" s="15">
        <f>SUM(C241:C264)</f>
        <v>144956924.99999997</v>
      </c>
      <c r="D240" s="17">
        <f>SUM(D241:D264)</f>
        <v>0</v>
      </c>
      <c r="E240" s="17">
        <f>SUM(E241:E264)</f>
        <v>0</v>
      </c>
      <c r="F240" s="15">
        <f>SUM(F241:F264)</f>
        <v>144956924.99999997</v>
      </c>
      <c r="G240" s="15">
        <f>SUM(G241:G264)</f>
        <v>32765141.969999995</v>
      </c>
      <c r="H240" s="5">
        <f t="shared" si="38"/>
        <v>22.603364392560067</v>
      </c>
      <c r="I240" s="45"/>
      <c r="J240" s="44"/>
    </row>
    <row r="241" spans="2:10" s="3" customFormat="1" ht="15.75" customHeight="1" x14ac:dyDescent="0.25">
      <c r="B241" s="16" t="s">
        <v>242</v>
      </c>
      <c r="C241" s="10">
        <v>781392</v>
      </c>
      <c r="D241" s="11">
        <v>0</v>
      </c>
      <c r="E241" s="11">
        <v>0</v>
      </c>
      <c r="F241" s="12">
        <f t="shared" ref="F241:F264" si="39">+C241+D241+E241</f>
        <v>781392</v>
      </c>
      <c r="G241" s="10">
        <v>9696</v>
      </c>
      <c r="H241" s="12">
        <f t="shared" si="38"/>
        <v>1.2408624608391179</v>
      </c>
      <c r="I241" s="45"/>
      <c r="J241" s="44"/>
    </row>
    <row r="242" spans="2:10" s="3" customFormat="1" ht="15.75" customHeight="1" x14ac:dyDescent="0.25">
      <c r="B242" s="16" t="s">
        <v>243</v>
      </c>
      <c r="C242" s="10">
        <v>6323604</v>
      </c>
      <c r="D242" s="11">
        <v>0</v>
      </c>
      <c r="E242" s="11">
        <v>0</v>
      </c>
      <c r="F242" s="12">
        <f t="shared" si="39"/>
        <v>6323604</v>
      </c>
      <c r="G242" s="10">
        <v>549375</v>
      </c>
      <c r="H242" s="12">
        <f t="shared" si="38"/>
        <v>8.6876882233612349</v>
      </c>
      <c r="I242" s="45"/>
      <c r="J242" s="44"/>
    </row>
    <row r="243" spans="2:10" s="3" customFormat="1" ht="15.75" customHeight="1" x14ac:dyDescent="0.25">
      <c r="B243" s="16" t="s">
        <v>244</v>
      </c>
      <c r="C243" s="10">
        <v>1458611</v>
      </c>
      <c r="D243" s="11">
        <v>0</v>
      </c>
      <c r="E243" s="11">
        <v>0</v>
      </c>
      <c r="F243" s="12">
        <f t="shared" si="39"/>
        <v>1458611</v>
      </c>
      <c r="G243" s="10">
        <v>23499</v>
      </c>
      <c r="H243" s="12">
        <f t="shared" si="38"/>
        <v>1.6110532554601604</v>
      </c>
      <c r="I243" s="45"/>
      <c r="J243" s="44"/>
    </row>
    <row r="244" spans="2:10" ht="15.75" customHeight="1" x14ac:dyDescent="0.25">
      <c r="B244" s="16" t="s">
        <v>245</v>
      </c>
      <c r="C244" s="10">
        <v>19297446</v>
      </c>
      <c r="D244" s="11">
        <v>0</v>
      </c>
      <c r="E244" s="11">
        <v>0</v>
      </c>
      <c r="F244" s="12">
        <f t="shared" si="39"/>
        <v>19297446</v>
      </c>
      <c r="G244" s="10">
        <v>3391318.8</v>
      </c>
      <c r="H244" s="12">
        <f t="shared" si="38"/>
        <v>17.573925585800318</v>
      </c>
      <c r="I244" s="45"/>
      <c r="J244" s="44"/>
    </row>
    <row r="245" spans="2:10" ht="15.75" customHeight="1" x14ac:dyDescent="0.25">
      <c r="B245" s="16" t="s">
        <v>246</v>
      </c>
      <c r="C245" s="10">
        <v>126407</v>
      </c>
      <c r="D245" s="11">
        <v>0</v>
      </c>
      <c r="E245" s="11">
        <v>0</v>
      </c>
      <c r="F245" s="12">
        <f t="shared" si="39"/>
        <v>126407</v>
      </c>
      <c r="G245" s="10">
        <v>42586</v>
      </c>
      <c r="H245" s="12">
        <f t="shared" si="38"/>
        <v>33.689589975238718</v>
      </c>
      <c r="I245" s="45"/>
      <c r="J245" s="44"/>
    </row>
    <row r="246" spans="2:10" s="3" customFormat="1" ht="15.75" customHeight="1" x14ac:dyDescent="0.25">
      <c r="B246" s="16" t="s">
        <v>247</v>
      </c>
      <c r="C246" s="10">
        <v>5722353</v>
      </c>
      <c r="D246" s="11">
        <v>0</v>
      </c>
      <c r="E246" s="11">
        <v>0</v>
      </c>
      <c r="F246" s="12">
        <f t="shared" si="39"/>
        <v>5722353</v>
      </c>
      <c r="G246" s="10">
        <v>1533878</v>
      </c>
      <c r="H246" s="12">
        <f t="shared" si="38"/>
        <v>26.805022339586532</v>
      </c>
      <c r="I246" s="45"/>
      <c r="J246" s="44"/>
    </row>
    <row r="247" spans="2:10" ht="15.75" customHeight="1" x14ac:dyDescent="0.25">
      <c r="B247" s="16" t="s">
        <v>248</v>
      </c>
      <c r="C247" s="10">
        <v>2107656</v>
      </c>
      <c r="D247" s="11">
        <v>0</v>
      </c>
      <c r="E247" s="11">
        <v>0</v>
      </c>
      <c r="F247" s="12">
        <f t="shared" si="39"/>
        <v>2107656</v>
      </c>
      <c r="G247" s="10">
        <v>951697.74</v>
      </c>
      <c r="H247" s="12">
        <f t="shared" si="38"/>
        <v>45.154320249604304</v>
      </c>
      <c r="I247" s="45"/>
      <c r="J247" s="44"/>
    </row>
    <row r="248" spans="2:10" ht="15.75" customHeight="1" x14ac:dyDescent="0.25">
      <c r="B248" s="16" t="s">
        <v>249</v>
      </c>
      <c r="C248" s="19">
        <v>0</v>
      </c>
      <c r="D248" s="11">
        <v>0</v>
      </c>
      <c r="E248" s="11">
        <v>0</v>
      </c>
      <c r="F248" s="20">
        <f t="shared" si="39"/>
        <v>0</v>
      </c>
      <c r="G248" s="10">
        <v>484129</v>
      </c>
      <c r="H248" s="12">
        <f t="shared" si="38"/>
        <v>100</v>
      </c>
      <c r="I248" s="45"/>
      <c r="J248" s="44"/>
    </row>
    <row r="249" spans="2:10" s="3" customFormat="1" ht="15.75" customHeight="1" x14ac:dyDescent="0.25">
      <c r="B249" s="16" t="s">
        <v>250</v>
      </c>
      <c r="C249" s="10">
        <v>4648268</v>
      </c>
      <c r="D249" s="11">
        <v>0</v>
      </c>
      <c r="E249" s="11">
        <v>0</v>
      </c>
      <c r="F249" s="12">
        <f t="shared" si="39"/>
        <v>4648268</v>
      </c>
      <c r="G249" s="10">
        <v>9761886.2699999996</v>
      </c>
      <c r="H249" s="12">
        <f t="shared" si="38"/>
        <v>210.0112616140033</v>
      </c>
      <c r="I249" s="45"/>
      <c r="J249" s="44"/>
    </row>
    <row r="250" spans="2:10" s="3" customFormat="1" ht="15.75" customHeight="1" x14ac:dyDescent="0.25">
      <c r="B250" s="16" t="s">
        <v>251</v>
      </c>
      <c r="C250" s="10">
        <v>93185082.349999994</v>
      </c>
      <c r="D250" s="11">
        <v>0</v>
      </c>
      <c r="E250" s="11">
        <v>0</v>
      </c>
      <c r="F250" s="12">
        <f t="shared" si="39"/>
        <v>93185082.349999994</v>
      </c>
      <c r="G250" s="10">
        <v>9555079.8599999994</v>
      </c>
      <c r="H250" s="12">
        <f t="shared" si="38"/>
        <v>10.25387285071171</v>
      </c>
      <c r="I250" s="45"/>
      <c r="J250" s="44"/>
    </row>
    <row r="251" spans="2:10" ht="15.75" customHeight="1" x14ac:dyDescent="0.25">
      <c r="B251" s="16" t="s">
        <v>252</v>
      </c>
      <c r="C251" s="19">
        <v>0</v>
      </c>
      <c r="D251" s="11">
        <v>0</v>
      </c>
      <c r="E251" s="11">
        <v>0</v>
      </c>
      <c r="F251" s="20">
        <f t="shared" si="39"/>
        <v>0</v>
      </c>
      <c r="G251" s="10">
        <v>205030.06</v>
      </c>
      <c r="H251" s="12">
        <f t="shared" si="38"/>
        <v>100</v>
      </c>
      <c r="I251" s="45"/>
      <c r="J251" s="44"/>
    </row>
    <row r="252" spans="2:10" ht="15.75" customHeight="1" x14ac:dyDescent="0.25">
      <c r="B252" s="16" t="s">
        <v>253</v>
      </c>
      <c r="C252" s="10">
        <v>14608</v>
      </c>
      <c r="D252" s="11">
        <v>0</v>
      </c>
      <c r="E252" s="11">
        <v>0</v>
      </c>
      <c r="F252" s="12">
        <f t="shared" si="39"/>
        <v>14608</v>
      </c>
      <c r="G252" s="10">
        <v>1520</v>
      </c>
      <c r="H252" s="12">
        <f t="shared" si="38"/>
        <v>10.405257393209201</v>
      </c>
      <c r="I252" s="45"/>
      <c r="J252" s="44"/>
    </row>
    <row r="253" spans="2:10" ht="15.75" customHeight="1" x14ac:dyDescent="0.25">
      <c r="B253" s="16" t="s">
        <v>254</v>
      </c>
      <c r="C253" s="10">
        <v>192220.92</v>
      </c>
      <c r="D253" s="11">
        <v>0</v>
      </c>
      <c r="E253" s="11">
        <v>0</v>
      </c>
      <c r="F253" s="12">
        <f t="shared" si="39"/>
        <v>192220.92</v>
      </c>
      <c r="G253" s="10">
        <v>45872.24</v>
      </c>
      <c r="H253" s="12">
        <f t="shared" si="38"/>
        <v>23.864332768774592</v>
      </c>
      <c r="I253" s="45"/>
      <c r="J253" s="44"/>
    </row>
    <row r="254" spans="2:10" s="3" customFormat="1" ht="15.75" customHeight="1" x14ac:dyDescent="0.25">
      <c r="B254" s="16" t="s">
        <v>255</v>
      </c>
      <c r="C254" s="10">
        <v>1350921</v>
      </c>
      <c r="D254" s="11">
        <v>0</v>
      </c>
      <c r="E254" s="11">
        <v>0</v>
      </c>
      <c r="F254" s="12">
        <f t="shared" si="39"/>
        <v>1350921</v>
      </c>
      <c r="G254" s="19">
        <v>0</v>
      </c>
      <c r="H254" s="20">
        <f t="shared" si="38"/>
        <v>0</v>
      </c>
      <c r="I254" s="45"/>
      <c r="J254" s="44"/>
    </row>
    <row r="255" spans="2:10" ht="15" customHeight="1" x14ac:dyDescent="0.25">
      <c r="B255" s="16" t="s">
        <v>256</v>
      </c>
      <c r="C255" s="10">
        <v>425178</v>
      </c>
      <c r="D255" s="11">
        <v>0</v>
      </c>
      <c r="E255" s="11">
        <v>0</v>
      </c>
      <c r="F255" s="12">
        <f t="shared" si="39"/>
        <v>425178</v>
      </c>
      <c r="G255" s="10">
        <v>55614</v>
      </c>
      <c r="H255" s="12">
        <f t="shared" si="38"/>
        <v>13.080168776371309</v>
      </c>
      <c r="I255" s="45"/>
      <c r="J255" s="44"/>
    </row>
    <row r="256" spans="2:10" ht="15" customHeight="1" x14ac:dyDescent="0.25">
      <c r="B256" s="16" t="s">
        <v>257</v>
      </c>
      <c r="C256" s="10">
        <v>288236</v>
      </c>
      <c r="D256" s="11">
        <v>0</v>
      </c>
      <c r="E256" s="11">
        <v>0</v>
      </c>
      <c r="F256" s="12">
        <f t="shared" si="39"/>
        <v>288236</v>
      </c>
      <c r="G256" s="10">
        <v>166904</v>
      </c>
      <c r="H256" s="12">
        <f t="shared" si="38"/>
        <v>57.905327578789603</v>
      </c>
      <c r="I256" s="45"/>
      <c r="J256" s="44"/>
    </row>
    <row r="257" spans="2:10" s="3" customFormat="1" ht="15" customHeight="1" x14ac:dyDescent="0.25">
      <c r="B257" s="16" t="s">
        <v>258</v>
      </c>
      <c r="C257" s="10">
        <v>104646</v>
      </c>
      <c r="D257" s="11">
        <v>0</v>
      </c>
      <c r="E257" s="11">
        <v>0</v>
      </c>
      <c r="F257" s="12">
        <f t="shared" si="39"/>
        <v>104646</v>
      </c>
      <c r="G257" s="10">
        <v>662223</v>
      </c>
      <c r="H257" s="12">
        <f t="shared" si="38"/>
        <v>632.82208588957053</v>
      </c>
      <c r="I257" s="45"/>
      <c r="J257" s="44"/>
    </row>
    <row r="258" spans="2:10" ht="15" customHeight="1" x14ac:dyDescent="0.25">
      <c r="B258" s="16" t="s">
        <v>259</v>
      </c>
      <c r="C258" s="10">
        <v>7877464</v>
      </c>
      <c r="D258" s="11">
        <v>0</v>
      </c>
      <c r="E258" s="11">
        <v>0</v>
      </c>
      <c r="F258" s="12">
        <f t="shared" si="39"/>
        <v>7877464</v>
      </c>
      <c r="G258" s="10">
        <v>5115304</v>
      </c>
      <c r="H258" s="12">
        <f t="shared" si="38"/>
        <v>64.935923540875592</v>
      </c>
      <c r="I258" s="45"/>
      <c r="J258" s="44"/>
    </row>
    <row r="259" spans="2:10" ht="15" customHeight="1" x14ac:dyDescent="0.25">
      <c r="B259" s="16" t="s">
        <v>260</v>
      </c>
      <c r="C259" s="10">
        <v>602715</v>
      </c>
      <c r="D259" s="11">
        <v>0</v>
      </c>
      <c r="E259" s="11">
        <v>0</v>
      </c>
      <c r="F259" s="12">
        <f t="shared" si="39"/>
        <v>602715</v>
      </c>
      <c r="G259" s="10">
        <v>167901</v>
      </c>
      <c r="H259" s="12">
        <f t="shared" si="38"/>
        <v>27.857445061098531</v>
      </c>
      <c r="I259" s="45"/>
      <c r="J259" s="44"/>
    </row>
    <row r="260" spans="2:10" x14ac:dyDescent="0.25">
      <c r="B260" s="16" t="s">
        <v>261</v>
      </c>
      <c r="C260" s="10">
        <v>112572</v>
      </c>
      <c r="D260" s="11">
        <v>0</v>
      </c>
      <c r="E260" s="11">
        <v>0</v>
      </c>
      <c r="F260" s="12">
        <f t="shared" si="39"/>
        <v>112572</v>
      </c>
      <c r="G260" s="19">
        <v>0</v>
      </c>
      <c r="H260" s="20">
        <f t="shared" si="38"/>
        <v>0</v>
      </c>
      <c r="I260" s="45"/>
      <c r="J260" s="44"/>
    </row>
    <row r="261" spans="2:10" ht="24" x14ac:dyDescent="0.25">
      <c r="B261" s="16" t="s">
        <v>262</v>
      </c>
      <c r="C261" s="10">
        <v>248760</v>
      </c>
      <c r="D261" s="11">
        <v>0</v>
      </c>
      <c r="E261" s="11">
        <v>0</v>
      </c>
      <c r="F261" s="12">
        <f t="shared" si="39"/>
        <v>248760</v>
      </c>
      <c r="G261" s="19">
        <v>0</v>
      </c>
      <c r="H261" s="20">
        <f t="shared" si="38"/>
        <v>0</v>
      </c>
      <c r="I261" s="45"/>
      <c r="J261" s="44"/>
    </row>
    <row r="262" spans="2:10" ht="15" customHeight="1" x14ac:dyDescent="0.25">
      <c r="B262" s="16" t="s">
        <v>263</v>
      </c>
      <c r="C262" s="10">
        <v>36180</v>
      </c>
      <c r="D262" s="11">
        <v>0</v>
      </c>
      <c r="E262" s="11">
        <v>0</v>
      </c>
      <c r="F262" s="12">
        <f t="shared" si="39"/>
        <v>36180</v>
      </c>
      <c r="G262" s="10">
        <v>41427</v>
      </c>
      <c r="H262" s="12">
        <f t="shared" si="38"/>
        <v>114.50248756218906</v>
      </c>
      <c r="I262" s="45"/>
      <c r="J262" s="44"/>
    </row>
    <row r="263" spans="2:10" ht="15" customHeight="1" x14ac:dyDescent="0.25">
      <c r="B263" s="16" t="s">
        <v>264</v>
      </c>
      <c r="C263" s="10">
        <v>17889</v>
      </c>
      <c r="D263" s="11">
        <v>0</v>
      </c>
      <c r="E263" s="11">
        <v>0</v>
      </c>
      <c r="F263" s="12">
        <f t="shared" si="39"/>
        <v>17889</v>
      </c>
      <c r="G263" s="10">
        <v>201</v>
      </c>
      <c r="H263" s="12">
        <f t="shared" si="38"/>
        <v>1.1235955056179776</v>
      </c>
      <c r="I263" s="45"/>
      <c r="J263" s="44"/>
    </row>
    <row r="264" spans="2:10" ht="15" customHeight="1" x14ac:dyDescent="0.25">
      <c r="B264" s="16" t="s">
        <v>265</v>
      </c>
      <c r="C264" s="10">
        <v>34715.730000000003</v>
      </c>
      <c r="D264" s="11">
        <v>0</v>
      </c>
      <c r="E264" s="11">
        <v>0</v>
      </c>
      <c r="F264" s="12">
        <f t="shared" si="39"/>
        <v>34715.730000000003</v>
      </c>
      <c r="G264" s="19">
        <v>0</v>
      </c>
      <c r="H264" s="20">
        <f t="shared" si="38"/>
        <v>0</v>
      </c>
      <c r="I264" s="45"/>
      <c r="J264" s="44"/>
    </row>
    <row r="265" spans="2:10" s="3" customFormat="1" ht="13.5" customHeight="1" x14ac:dyDescent="0.25">
      <c r="B265" s="14" t="s">
        <v>266</v>
      </c>
      <c r="C265" s="15">
        <f>SUM(C266:C274)</f>
        <v>3346593</v>
      </c>
      <c r="D265" s="17">
        <f>SUM(D266:D274)</f>
        <v>0</v>
      </c>
      <c r="E265" s="17">
        <f>SUM(E266:E274)</f>
        <v>0</v>
      </c>
      <c r="F265" s="15">
        <f>SUM(F266:F274)</f>
        <v>3346593</v>
      </c>
      <c r="G265" s="15">
        <f>SUM(G266:G274)</f>
        <v>306553</v>
      </c>
      <c r="H265" s="5">
        <f t="shared" si="38"/>
        <v>9.1601518320273794</v>
      </c>
      <c r="I265" s="45"/>
      <c r="J265" s="44"/>
    </row>
    <row r="266" spans="2:10" ht="15" customHeight="1" x14ac:dyDescent="0.25">
      <c r="B266" s="16" t="s">
        <v>267</v>
      </c>
      <c r="C266" s="10">
        <v>2105768</v>
      </c>
      <c r="D266" s="11">
        <v>0</v>
      </c>
      <c r="E266" s="11">
        <v>0</v>
      </c>
      <c r="F266" s="12">
        <f t="shared" ref="F266:F274" si="40">+C266+D266+E266</f>
        <v>2105768</v>
      </c>
      <c r="G266" s="10">
        <v>189658</v>
      </c>
      <c r="H266" s="12">
        <f t="shared" si="38"/>
        <v>9.0065952184666127</v>
      </c>
      <c r="I266" s="45"/>
      <c r="J266" s="44"/>
    </row>
    <row r="267" spans="2:10" ht="15" customHeight="1" x14ac:dyDescent="0.25">
      <c r="B267" s="16" t="s">
        <v>268</v>
      </c>
      <c r="C267" s="19">
        <v>0</v>
      </c>
      <c r="D267" s="11">
        <v>0</v>
      </c>
      <c r="E267" s="11">
        <v>0</v>
      </c>
      <c r="F267" s="20">
        <f t="shared" si="40"/>
        <v>0</v>
      </c>
      <c r="G267" s="10">
        <v>3678</v>
      </c>
      <c r="H267" s="12">
        <f t="shared" si="38"/>
        <v>100</v>
      </c>
      <c r="I267" s="45"/>
      <c r="J267" s="44"/>
    </row>
    <row r="268" spans="2:10" ht="15" customHeight="1" x14ac:dyDescent="0.25">
      <c r="B268" s="16" t="s">
        <v>269</v>
      </c>
      <c r="C268" s="10">
        <v>12452</v>
      </c>
      <c r="D268" s="11">
        <v>0</v>
      </c>
      <c r="E268" s="11">
        <v>0</v>
      </c>
      <c r="F268" s="12">
        <f t="shared" si="40"/>
        <v>12452</v>
      </c>
      <c r="G268" s="10">
        <v>9056</v>
      </c>
      <c r="H268" s="12">
        <f t="shared" si="38"/>
        <v>72.727272727272734</v>
      </c>
      <c r="I268" s="45"/>
      <c r="J268" s="44"/>
    </row>
    <row r="269" spans="2:10" ht="15" customHeight="1" x14ac:dyDescent="0.25">
      <c r="B269" s="16" t="s">
        <v>270</v>
      </c>
      <c r="C269" s="10">
        <v>679275</v>
      </c>
      <c r="D269" s="11">
        <v>0</v>
      </c>
      <c r="E269" s="11">
        <v>0</v>
      </c>
      <c r="F269" s="12">
        <f t="shared" si="40"/>
        <v>679275</v>
      </c>
      <c r="G269" s="10">
        <v>42675</v>
      </c>
      <c r="H269" s="12">
        <f t="shared" si="38"/>
        <v>6.2824334768687207</v>
      </c>
      <c r="I269" s="45"/>
      <c r="J269" s="44"/>
    </row>
    <row r="270" spans="2:10" ht="15" customHeight="1" x14ac:dyDescent="0.25">
      <c r="B270" s="16" t="s">
        <v>271</v>
      </c>
      <c r="C270" s="10">
        <v>109592</v>
      </c>
      <c r="D270" s="11">
        <v>0</v>
      </c>
      <c r="E270" s="11">
        <v>0</v>
      </c>
      <c r="F270" s="12">
        <f t="shared" si="40"/>
        <v>109592</v>
      </c>
      <c r="G270" s="10">
        <v>8652</v>
      </c>
      <c r="H270" s="12">
        <f t="shared" si="38"/>
        <v>7.8947368421052628</v>
      </c>
      <c r="I270" s="45"/>
      <c r="J270" s="44"/>
    </row>
    <row r="271" spans="2:10" ht="15" customHeight="1" x14ac:dyDescent="0.25">
      <c r="B271" s="16" t="s">
        <v>272</v>
      </c>
      <c r="C271" s="10">
        <v>35706</v>
      </c>
      <c r="D271" s="11">
        <v>0</v>
      </c>
      <c r="E271" s="11">
        <v>0</v>
      </c>
      <c r="F271" s="12">
        <f t="shared" si="40"/>
        <v>35706</v>
      </c>
      <c r="G271" s="10">
        <v>19476</v>
      </c>
      <c r="H271" s="12">
        <f t="shared" si="38"/>
        <v>54.54545454545454</v>
      </c>
      <c r="I271" s="45"/>
      <c r="J271" s="44"/>
    </row>
    <row r="272" spans="2:10" ht="15" customHeight="1" x14ac:dyDescent="0.25">
      <c r="B272" s="16" t="s">
        <v>273</v>
      </c>
      <c r="C272" s="10">
        <v>397800</v>
      </c>
      <c r="D272" s="11">
        <v>0</v>
      </c>
      <c r="E272" s="11">
        <v>0</v>
      </c>
      <c r="F272" s="12">
        <f t="shared" si="40"/>
        <v>397800</v>
      </c>
      <c r="G272" s="10">
        <v>12376</v>
      </c>
      <c r="H272" s="12">
        <f t="shared" si="38"/>
        <v>3.1111111111111112</v>
      </c>
      <c r="I272" s="45"/>
      <c r="J272" s="44"/>
    </row>
    <row r="273" spans="2:10" ht="22.5" customHeight="1" x14ac:dyDescent="0.25">
      <c r="B273" s="16" t="s">
        <v>274</v>
      </c>
      <c r="C273" s="10">
        <v>6000</v>
      </c>
      <c r="D273" s="11">
        <v>0</v>
      </c>
      <c r="E273" s="11">
        <v>0</v>
      </c>
      <c r="F273" s="12">
        <f t="shared" si="40"/>
        <v>6000</v>
      </c>
      <c r="G273" s="10">
        <v>19407</v>
      </c>
      <c r="H273" s="12">
        <f t="shared" si="38"/>
        <v>323.45</v>
      </c>
      <c r="I273" s="45"/>
      <c r="J273" s="44"/>
    </row>
    <row r="274" spans="2:10" ht="15" customHeight="1" x14ac:dyDescent="0.25">
      <c r="B274" s="16" t="s">
        <v>275</v>
      </c>
      <c r="C274" s="19">
        <v>0</v>
      </c>
      <c r="D274" s="11">
        <v>0</v>
      </c>
      <c r="E274" s="11">
        <v>0</v>
      </c>
      <c r="F274" s="20">
        <f t="shared" si="40"/>
        <v>0</v>
      </c>
      <c r="G274" s="10">
        <v>1575</v>
      </c>
      <c r="H274" s="12">
        <f t="shared" si="38"/>
        <v>100</v>
      </c>
      <c r="I274" s="45"/>
      <c r="J274" s="44"/>
    </row>
    <row r="275" spans="2:10" s="3" customFormat="1" ht="15" customHeight="1" x14ac:dyDescent="0.25">
      <c r="B275" s="14" t="s">
        <v>276</v>
      </c>
      <c r="C275" s="17">
        <f t="shared" ref="C275:H275" si="41">SUM(C276:C277)</f>
        <v>0</v>
      </c>
      <c r="D275" s="17">
        <f t="shared" si="41"/>
        <v>0</v>
      </c>
      <c r="E275" s="17">
        <f t="shared" si="41"/>
        <v>0</v>
      </c>
      <c r="F275" s="17">
        <f t="shared" si="41"/>
        <v>0</v>
      </c>
      <c r="G275" s="15">
        <f t="shared" si="41"/>
        <v>-70073806.5</v>
      </c>
      <c r="H275" s="15">
        <f t="shared" si="41"/>
        <v>200</v>
      </c>
      <c r="I275" s="45"/>
      <c r="J275" s="44"/>
    </row>
    <row r="276" spans="2:10" ht="27.75" customHeight="1" x14ac:dyDescent="0.25">
      <c r="B276" s="18" t="s">
        <v>277</v>
      </c>
      <c r="C276" s="19">
        <v>0</v>
      </c>
      <c r="D276" s="11">
        <v>0</v>
      </c>
      <c r="E276" s="11">
        <v>0</v>
      </c>
      <c r="F276" s="20">
        <f t="shared" ref="F276:F277" si="42">+C276+D276+E276</f>
        <v>0</v>
      </c>
      <c r="G276" s="10">
        <v>-67650511.5</v>
      </c>
      <c r="H276" s="12">
        <f t="shared" ref="H276:H293" si="43">IF(G276=0,0,IF(F276=0,100,G276/F276*100))</f>
        <v>100</v>
      </c>
      <c r="I276" s="45"/>
      <c r="J276" s="44"/>
    </row>
    <row r="277" spans="2:10" ht="28.5" customHeight="1" x14ac:dyDescent="0.25">
      <c r="B277" s="18" t="s">
        <v>278</v>
      </c>
      <c r="C277" s="19">
        <v>0</v>
      </c>
      <c r="D277" s="11">
        <v>0</v>
      </c>
      <c r="E277" s="11">
        <v>0</v>
      </c>
      <c r="F277" s="20">
        <f t="shared" si="42"/>
        <v>0</v>
      </c>
      <c r="G277" s="30">
        <v>-2423295</v>
      </c>
      <c r="H277" s="12">
        <f t="shared" si="43"/>
        <v>100</v>
      </c>
      <c r="I277" s="45"/>
      <c r="J277" s="44"/>
    </row>
    <row r="278" spans="2:10" ht="14.25" customHeight="1" x14ac:dyDescent="0.25">
      <c r="B278" s="14" t="s">
        <v>279</v>
      </c>
      <c r="C278" s="15">
        <f>+C279+C289</f>
        <v>5229387</v>
      </c>
      <c r="D278" s="17">
        <f t="shared" ref="D278" si="44">SUM(D280:D288)</f>
        <v>0</v>
      </c>
      <c r="E278" s="17">
        <f>SUM(E280:E288)</f>
        <v>0</v>
      </c>
      <c r="F278" s="15">
        <f>+F279+F289</f>
        <v>5229387</v>
      </c>
      <c r="G278" s="15">
        <f>+G279+G289</f>
        <v>1634178</v>
      </c>
      <c r="H278" s="5">
        <f t="shared" si="43"/>
        <v>31.249896020317486</v>
      </c>
      <c r="I278" s="45"/>
      <c r="J278" s="44"/>
    </row>
    <row r="279" spans="2:10" ht="14.25" customHeight="1" x14ac:dyDescent="0.25">
      <c r="B279" s="14" t="s">
        <v>280</v>
      </c>
      <c r="C279" s="15">
        <f>SUM(C280:C288)</f>
        <v>5037013</v>
      </c>
      <c r="D279" s="17">
        <f t="shared" ref="D279:E279" si="45">SUM(D280:D288)</f>
        <v>0</v>
      </c>
      <c r="E279" s="17">
        <f t="shared" si="45"/>
        <v>0</v>
      </c>
      <c r="F279" s="15">
        <f>SUM(F280:F288)</f>
        <v>5037013</v>
      </c>
      <c r="G279" s="15">
        <f>SUM(G280:G288)</f>
        <v>1612069</v>
      </c>
      <c r="H279" s="5">
        <f t="shared" si="43"/>
        <v>32.004463756595428</v>
      </c>
      <c r="I279" s="45"/>
      <c r="J279" s="44"/>
    </row>
    <row r="280" spans="2:10" x14ac:dyDescent="0.25">
      <c r="B280" s="16" t="s">
        <v>281</v>
      </c>
      <c r="C280" s="10">
        <v>4160240</v>
      </c>
      <c r="D280" s="11">
        <v>0</v>
      </c>
      <c r="E280" s="11">
        <v>0</v>
      </c>
      <c r="F280" s="12">
        <f t="shared" ref="F280:F288" si="46">+C280+D280+E280</f>
        <v>4160240</v>
      </c>
      <c r="G280" s="10">
        <v>1003352</v>
      </c>
      <c r="H280" s="20">
        <f t="shared" si="43"/>
        <v>24.117647058823529</v>
      </c>
      <c r="I280" s="45"/>
      <c r="J280" s="44"/>
    </row>
    <row r="281" spans="2:10" x14ac:dyDescent="0.25">
      <c r="B281" s="16" t="s">
        <v>282</v>
      </c>
      <c r="C281" s="10">
        <v>149000</v>
      </c>
      <c r="D281" s="11">
        <v>0</v>
      </c>
      <c r="E281" s="11">
        <v>0</v>
      </c>
      <c r="F281" s="12">
        <f t="shared" si="46"/>
        <v>149000</v>
      </c>
      <c r="G281" s="10">
        <v>85675</v>
      </c>
      <c r="H281" s="20">
        <f t="shared" si="43"/>
        <v>57.499999999999993</v>
      </c>
      <c r="I281" s="45"/>
      <c r="J281" s="44"/>
    </row>
    <row r="282" spans="2:10" s="3" customFormat="1" x14ac:dyDescent="0.25">
      <c r="B282" s="16" t="s">
        <v>283</v>
      </c>
      <c r="C282" s="10">
        <v>23600</v>
      </c>
      <c r="D282" s="11">
        <v>0</v>
      </c>
      <c r="E282" s="11">
        <v>0</v>
      </c>
      <c r="F282" s="12">
        <f t="shared" si="46"/>
        <v>23600</v>
      </c>
      <c r="G282" s="19">
        <v>0</v>
      </c>
      <c r="H282" s="20">
        <f t="shared" si="43"/>
        <v>0</v>
      </c>
      <c r="I282" s="45"/>
      <c r="J282" s="44"/>
    </row>
    <row r="283" spans="2:10" x14ac:dyDescent="0.25">
      <c r="B283" s="16" t="s">
        <v>284</v>
      </c>
      <c r="C283" s="10">
        <v>166000</v>
      </c>
      <c r="D283" s="11">
        <v>0</v>
      </c>
      <c r="E283" s="11">
        <v>0</v>
      </c>
      <c r="F283" s="12">
        <f t="shared" si="46"/>
        <v>166000</v>
      </c>
      <c r="G283" s="10">
        <v>344450</v>
      </c>
      <c r="H283" s="20">
        <f t="shared" si="43"/>
        <v>207.50000000000003</v>
      </c>
      <c r="I283" s="45"/>
      <c r="J283" s="44"/>
    </row>
    <row r="284" spans="2:10" ht="24" x14ac:dyDescent="0.25">
      <c r="B284" s="16" t="s">
        <v>285</v>
      </c>
      <c r="C284" s="10">
        <v>33500</v>
      </c>
      <c r="D284" s="11">
        <v>0</v>
      </c>
      <c r="E284" s="11">
        <v>0</v>
      </c>
      <c r="F284" s="12">
        <f t="shared" si="46"/>
        <v>33500</v>
      </c>
      <c r="G284" s="19">
        <v>0</v>
      </c>
      <c r="H284" s="20">
        <f t="shared" si="43"/>
        <v>0</v>
      </c>
      <c r="I284" s="45"/>
      <c r="J284" s="44"/>
    </row>
    <row r="285" spans="2:10" ht="24" x14ac:dyDescent="0.25">
      <c r="B285" s="16" t="s">
        <v>286</v>
      </c>
      <c r="C285" s="10">
        <v>220300</v>
      </c>
      <c r="D285" s="11">
        <v>0</v>
      </c>
      <c r="E285" s="11">
        <v>0</v>
      </c>
      <c r="F285" s="12">
        <f t="shared" si="46"/>
        <v>220300</v>
      </c>
      <c r="G285" s="10">
        <v>56490</v>
      </c>
      <c r="H285" s="20">
        <f t="shared" si="43"/>
        <v>25.642305946436679</v>
      </c>
      <c r="I285" s="45"/>
      <c r="J285" s="44"/>
    </row>
    <row r="286" spans="2:10" x14ac:dyDescent="0.25">
      <c r="B286" s="16" t="s">
        <v>287</v>
      </c>
      <c r="C286" s="10">
        <v>215061</v>
      </c>
      <c r="D286" s="11">
        <v>0</v>
      </c>
      <c r="E286" s="11">
        <v>0</v>
      </c>
      <c r="F286" s="12">
        <f t="shared" si="46"/>
        <v>215061</v>
      </c>
      <c r="G286" s="10">
        <v>83006</v>
      </c>
      <c r="H286" s="20">
        <f t="shared" si="43"/>
        <v>38.596491228070171</v>
      </c>
      <c r="I286" s="45"/>
      <c r="J286" s="44"/>
    </row>
    <row r="287" spans="2:10" s="3" customFormat="1" ht="15" customHeight="1" x14ac:dyDescent="0.25">
      <c r="B287" s="16" t="s">
        <v>288</v>
      </c>
      <c r="C287" s="10">
        <v>2152</v>
      </c>
      <c r="D287" s="11">
        <v>0</v>
      </c>
      <c r="E287" s="11">
        <v>0</v>
      </c>
      <c r="F287" s="12">
        <f t="shared" si="46"/>
        <v>2152</v>
      </c>
      <c r="G287" s="19">
        <v>0</v>
      </c>
      <c r="H287" s="20">
        <f t="shared" si="43"/>
        <v>0</v>
      </c>
      <c r="I287" s="45"/>
      <c r="J287" s="44"/>
    </row>
    <row r="288" spans="2:10" ht="24" customHeight="1" x14ac:dyDescent="0.25">
      <c r="B288" s="16" t="s">
        <v>289</v>
      </c>
      <c r="C288" s="10">
        <v>67160</v>
      </c>
      <c r="D288" s="11">
        <v>0</v>
      </c>
      <c r="E288" s="11">
        <v>0</v>
      </c>
      <c r="F288" s="12">
        <f t="shared" si="46"/>
        <v>67160</v>
      </c>
      <c r="G288" s="10">
        <v>39096</v>
      </c>
      <c r="H288" s="20">
        <f t="shared" si="43"/>
        <v>58.213222156045262</v>
      </c>
      <c r="I288" s="45"/>
      <c r="J288" s="44"/>
    </row>
    <row r="289" spans="2:11" s="3" customFormat="1" ht="15" customHeight="1" x14ac:dyDescent="0.25">
      <c r="B289" s="14" t="s">
        <v>290</v>
      </c>
      <c r="C289" s="15">
        <f>SUM(C290)</f>
        <v>192374</v>
      </c>
      <c r="D289" s="17">
        <f t="shared" ref="D289" si="47">SUM(D290)</f>
        <v>0</v>
      </c>
      <c r="E289" s="17">
        <f>SUM(E290)</f>
        <v>0</v>
      </c>
      <c r="F289" s="15">
        <f>SUM(F290)</f>
        <v>192374</v>
      </c>
      <c r="G289" s="15">
        <f>SUM(G290)</f>
        <v>22109</v>
      </c>
      <c r="H289" s="5">
        <f t="shared" si="43"/>
        <v>11.492717311071143</v>
      </c>
      <c r="I289" s="45"/>
      <c r="J289" s="44"/>
    </row>
    <row r="290" spans="2:11" s="3" customFormat="1" ht="15" customHeight="1" x14ac:dyDescent="0.25">
      <c r="B290" s="16" t="s">
        <v>291</v>
      </c>
      <c r="C290" s="10">
        <v>192374</v>
      </c>
      <c r="D290" s="11">
        <v>0</v>
      </c>
      <c r="E290" s="11">
        <v>0</v>
      </c>
      <c r="F290" s="12">
        <f>+C290+D290+E290</f>
        <v>192374</v>
      </c>
      <c r="G290" s="10">
        <v>22109</v>
      </c>
      <c r="H290" s="12">
        <f t="shared" si="43"/>
        <v>11.492717311071143</v>
      </c>
      <c r="I290" s="45"/>
      <c r="J290" s="44"/>
    </row>
    <row r="291" spans="2:11" s="3" customFormat="1" ht="15" customHeight="1" x14ac:dyDescent="0.25">
      <c r="B291" s="14" t="s">
        <v>292</v>
      </c>
      <c r="C291" s="15">
        <f>SUM(C292:C293)</f>
        <v>72674842</v>
      </c>
      <c r="D291" s="17">
        <f>SUM(D292:D293)</f>
        <v>0</v>
      </c>
      <c r="E291" s="17">
        <f>SUM(E292:E293)</f>
        <v>0</v>
      </c>
      <c r="F291" s="15">
        <f>SUM(F292:F293)</f>
        <v>72674842</v>
      </c>
      <c r="G291" s="15">
        <f>SUM(G292:G293)</f>
        <v>17208373.699999999</v>
      </c>
      <c r="H291" s="5">
        <f>IF(G291=0,0,IF(F291=0,100,G291/F291*100))</f>
        <v>23.678584261662376</v>
      </c>
      <c r="I291" s="45"/>
      <c r="J291" s="44"/>
    </row>
    <row r="292" spans="2:11" ht="14.25" customHeight="1" x14ac:dyDescent="0.25">
      <c r="B292" s="16" t="s">
        <v>293</v>
      </c>
      <c r="C292" s="10">
        <v>59512798</v>
      </c>
      <c r="D292" s="11">
        <v>0</v>
      </c>
      <c r="E292" s="11">
        <v>0</v>
      </c>
      <c r="F292" s="12">
        <f t="shared" ref="F292:F293" si="48">+C292+D292+E292</f>
        <v>59512798</v>
      </c>
      <c r="G292" s="10">
        <v>14881815.130000001</v>
      </c>
      <c r="H292" s="12">
        <f>IF(G292=0,0,IF(F292=0,100,G292/F292*100))</f>
        <v>25.006075382306847</v>
      </c>
      <c r="I292" s="45"/>
      <c r="J292" s="44"/>
    </row>
    <row r="293" spans="2:11" ht="15" customHeight="1" x14ac:dyDescent="0.25">
      <c r="B293" s="16" t="s">
        <v>294</v>
      </c>
      <c r="C293" s="10">
        <v>13162044</v>
      </c>
      <c r="D293" s="11">
        <v>0</v>
      </c>
      <c r="E293" s="11">
        <v>0</v>
      </c>
      <c r="F293" s="12">
        <f t="shared" si="48"/>
        <v>13162044</v>
      </c>
      <c r="G293" s="10">
        <v>2326558.5699999998</v>
      </c>
      <c r="H293" s="12">
        <f t="shared" si="43"/>
        <v>17.676271025989578</v>
      </c>
      <c r="I293" s="45"/>
      <c r="J293" s="44"/>
    </row>
    <row r="294" spans="2:11" s="3" customFormat="1" ht="15" customHeight="1" x14ac:dyDescent="0.25">
      <c r="B294" s="14" t="s">
        <v>295</v>
      </c>
      <c r="C294" s="15">
        <f>SUM(C295)</f>
        <v>252299274</v>
      </c>
      <c r="D294" s="15">
        <f t="shared" ref="D294:F294" si="49">SUM(D295)</f>
        <v>158721.03999999998</v>
      </c>
      <c r="E294" s="17">
        <f t="shared" si="49"/>
        <v>0</v>
      </c>
      <c r="F294" s="15">
        <f t="shared" si="49"/>
        <v>252457995.03999999</v>
      </c>
      <c r="G294" s="15">
        <f>SUM(G295)</f>
        <v>48602852.779999994</v>
      </c>
      <c r="H294" s="5">
        <f>IF(G294=0,0,IF(F294=0,100,G294/F294*100))</f>
        <v>19.251857233635739</v>
      </c>
      <c r="I294" s="45"/>
      <c r="J294" s="44"/>
      <c r="K294" s="1"/>
    </row>
    <row r="295" spans="2:11" ht="15" customHeight="1" x14ac:dyDescent="0.25">
      <c r="B295" s="14" t="s">
        <v>296</v>
      </c>
      <c r="C295" s="15">
        <f>+C296</f>
        <v>252299274</v>
      </c>
      <c r="D295" s="15">
        <f t="shared" ref="D295:F295" si="50">+D296</f>
        <v>158721.03999999998</v>
      </c>
      <c r="E295" s="17">
        <f t="shared" si="50"/>
        <v>0</v>
      </c>
      <c r="F295" s="15">
        <f t="shared" si="50"/>
        <v>252457995.03999999</v>
      </c>
      <c r="G295" s="15">
        <f>+G296</f>
        <v>48602852.779999994</v>
      </c>
      <c r="H295" s="5">
        <f>IF(G295=0,0,IF(F295=0,100,G295/F295*100))</f>
        <v>19.251857233635739</v>
      </c>
      <c r="I295" s="45"/>
      <c r="J295" s="44"/>
    </row>
    <row r="296" spans="2:11" s="3" customFormat="1" ht="15" customHeight="1" x14ac:dyDescent="0.25">
      <c r="B296" s="14" t="s">
        <v>297</v>
      </c>
      <c r="C296" s="15">
        <f>SUM(C297:C317)</f>
        <v>252299274</v>
      </c>
      <c r="D296" s="15">
        <f>SUM(D297:D317)</f>
        <v>158721.03999999998</v>
      </c>
      <c r="E296" s="17">
        <f>SUM(E297:E317)</f>
        <v>0</v>
      </c>
      <c r="F296" s="15">
        <f>SUM(F297:F317)</f>
        <v>252457995.03999999</v>
      </c>
      <c r="G296" s="15">
        <f>SUM(G297:G317)</f>
        <v>48602852.779999994</v>
      </c>
      <c r="H296" s="5">
        <f>IF(G296=0,0,IF(F296=0,100,G296/F296*100))</f>
        <v>19.251857233635739</v>
      </c>
      <c r="I296" s="45"/>
      <c r="J296" s="44"/>
      <c r="K296" s="1"/>
    </row>
    <row r="297" spans="2:11" s="3" customFormat="1" x14ac:dyDescent="0.25">
      <c r="B297" s="16" t="s">
        <v>298</v>
      </c>
      <c r="C297" s="10">
        <v>3500000</v>
      </c>
      <c r="D297" s="11">
        <v>0</v>
      </c>
      <c r="E297" s="11">
        <v>0</v>
      </c>
      <c r="F297" s="12">
        <f t="shared" ref="F297:F315" si="51">+C297+D297+E297</f>
        <v>3500000</v>
      </c>
      <c r="G297" s="19">
        <v>0</v>
      </c>
      <c r="H297" s="20">
        <f t="shared" ref="H297:H341" si="52">IF(G297=0,0,IF(F297=0,100,G297/F297*100))</f>
        <v>0</v>
      </c>
      <c r="I297" s="45"/>
      <c r="J297" s="44"/>
    </row>
    <row r="298" spans="2:11" s="3" customFormat="1" ht="24" x14ac:dyDescent="0.25">
      <c r="B298" s="16" t="s">
        <v>299</v>
      </c>
      <c r="C298" s="10">
        <v>9696004.5099999998</v>
      </c>
      <c r="D298" s="11">
        <v>0</v>
      </c>
      <c r="E298" s="11">
        <v>0</v>
      </c>
      <c r="F298" s="12">
        <f t="shared" si="51"/>
        <v>9696004.5099999998</v>
      </c>
      <c r="G298" s="10">
        <v>1570340.16</v>
      </c>
      <c r="H298" s="12">
        <f t="shared" si="52"/>
        <v>16.195744941954445</v>
      </c>
      <c r="I298" s="45"/>
      <c r="J298" s="44"/>
    </row>
    <row r="299" spans="2:11" s="3" customFormat="1" ht="24" x14ac:dyDescent="0.25">
      <c r="B299" s="16" t="s">
        <v>300</v>
      </c>
      <c r="C299" s="10">
        <v>2247252</v>
      </c>
      <c r="D299" s="11">
        <v>0</v>
      </c>
      <c r="E299" s="11">
        <v>0</v>
      </c>
      <c r="F299" s="12">
        <f t="shared" si="51"/>
        <v>2247252</v>
      </c>
      <c r="G299" s="10">
        <v>963631</v>
      </c>
      <c r="H299" s="12">
        <f t="shared" si="52"/>
        <v>42.88041572551721</v>
      </c>
      <c r="I299" s="45"/>
      <c r="J299" s="44"/>
    </row>
    <row r="300" spans="2:11" s="3" customFormat="1" x14ac:dyDescent="0.25">
      <c r="B300" s="16" t="s">
        <v>301</v>
      </c>
      <c r="C300" s="10">
        <v>11586.49</v>
      </c>
      <c r="D300" s="11">
        <v>0</v>
      </c>
      <c r="E300" s="11">
        <v>0</v>
      </c>
      <c r="F300" s="12">
        <f t="shared" si="51"/>
        <v>11586.49</v>
      </c>
      <c r="G300" s="19">
        <v>0</v>
      </c>
      <c r="H300" s="20">
        <f t="shared" si="52"/>
        <v>0</v>
      </c>
      <c r="I300" s="45"/>
      <c r="J300" s="44"/>
    </row>
    <row r="301" spans="2:11" s="3" customFormat="1" x14ac:dyDescent="0.25">
      <c r="B301" s="16" t="s">
        <v>302</v>
      </c>
      <c r="C301" s="10">
        <v>401593</v>
      </c>
      <c r="D301" s="11">
        <v>0</v>
      </c>
      <c r="E301" s="11">
        <v>0</v>
      </c>
      <c r="F301" s="12">
        <f t="shared" si="51"/>
        <v>401593</v>
      </c>
      <c r="G301" s="10">
        <v>12025.44</v>
      </c>
      <c r="H301" s="12">
        <f t="shared" si="52"/>
        <v>2.9944346639508157</v>
      </c>
      <c r="I301" s="45"/>
      <c r="J301" s="44"/>
    </row>
    <row r="302" spans="2:11" s="3" customFormat="1" x14ac:dyDescent="0.25">
      <c r="B302" s="16" t="s">
        <v>303</v>
      </c>
      <c r="C302" s="10">
        <v>7850628</v>
      </c>
      <c r="D302" s="11">
        <v>0</v>
      </c>
      <c r="E302" s="11">
        <v>0</v>
      </c>
      <c r="F302" s="12">
        <f t="shared" si="51"/>
        <v>7850628</v>
      </c>
      <c r="G302" s="10">
        <v>1601747.37</v>
      </c>
      <c r="H302" s="12">
        <f t="shared" si="52"/>
        <v>20.402792872111633</v>
      </c>
      <c r="I302" s="45"/>
      <c r="J302" s="44"/>
    </row>
    <row r="303" spans="2:11" s="3" customFormat="1" x14ac:dyDescent="0.25">
      <c r="B303" s="16" t="s">
        <v>304</v>
      </c>
      <c r="C303" s="11">
        <v>0</v>
      </c>
      <c r="D303" s="11">
        <v>0</v>
      </c>
      <c r="E303" s="11">
        <v>0</v>
      </c>
      <c r="F303" s="11">
        <v>0</v>
      </c>
      <c r="G303" s="10">
        <v>126925.6</v>
      </c>
      <c r="H303" s="12">
        <f t="shared" si="52"/>
        <v>100</v>
      </c>
      <c r="I303" s="45"/>
      <c r="J303" s="44"/>
    </row>
    <row r="304" spans="2:11" s="3" customFormat="1" ht="15" customHeight="1" x14ac:dyDescent="0.25">
      <c r="B304" s="16" t="s">
        <v>305</v>
      </c>
      <c r="C304" s="10">
        <v>228592210</v>
      </c>
      <c r="D304" s="11">
        <v>0</v>
      </c>
      <c r="E304" s="11">
        <v>0</v>
      </c>
      <c r="F304" s="12">
        <f t="shared" si="51"/>
        <v>228592210</v>
      </c>
      <c r="G304" s="10">
        <v>0.77</v>
      </c>
      <c r="H304" s="12">
        <f t="shared" si="52"/>
        <v>3.3684437453052318E-7</v>
      </c>
      <c r="I304" s="45"/>
      <c r="J304" s="44"/>
    </row>
    <row r="305" spans="2:10" ht="15" customHeight="1" x14ac:dyDescent="0.25">
      <c r="B305" s="16" t="s">
        <v>306</v>
      </c>
      <c r="C305" s="19">
        <v>0</v>
      </c>
      <c r="D305" s="11">
        <v>0</v>
      </c>
      <c r="E305" s="11">
        <v>0</v>
      </c>
      <c r="F305" s="20">
        <f t="shared" si="51"/>
        <v>0</v>
      </c>
      <c r="G305" s="10">
        <v>7500148.7000000002</v>
      </c>
      <c r="H305" s="12">
        <f t="shared" si="52"/>
        <v>100</v>
      </c>
      <c r="I305" s="45"/>
      <c r="J305" s="44"/>
    </row>
    <row r="306" spans="2:10" s="3" customFormat="1" ht="15" customHeight="1" x14ac:dyDescent="0.25">
      <c r="B306" s="16" t="s">
        <v>307</v>
      </c>
      <c r="C306" s="19">
        <v>0</v>
      </c>
      <c r="D306" s="11">
        <v>0</v>
      </c>
      <c r="E306" s="11">
        <v>0</v>
      </c>
      <c r="F306" s="20">
        <f t="shared" si="51"/>
        <v>0</v>
      </c>
      <c r="G306" s="10">
        <v>33323.879999999997</v>
      </c>
      <c r="H306" s="12">
        <f t="shared" si="52"/>
        <v>100</v>
      </c>
      <c r="I306" s="45"/>
      <c r="J306" s="44"/>
    </row>
    <row r="307" spans="2:10" s="3" customFormat="1" ht="15" customHeight="1" x14ac:dyDescent="0.25">
      <c r="B307" s="16" t="s">
        <v>308</v>
      </c>
      <c r="C307" s="19">
        <v>0</v>
      </c>
      <c r="D307" s="11">
        <v>0</v>
      </c>
      <c r="E307" s="11">
        <v>0</v>
      </c>
      <c r="F307" s="20">
        <f t="shared" si="51"/>
        <v>0</v>
      </c>
      <c r="G307" s="10">
        <v>6323.23</v>
      </c>
      <c r="H307" s="12">
        <f t="shared" si="52"/>
        <v>100</v>
      </c>
      <c r="I307" s="45"/>
      <c r="J307" s="44"/>
    </row>
    <row r="308" spans="2:10" s="3" customFormat="1" x14ac:dyDescent="0.25">
      <c r="B308" s="16" t="s">
        <v>309</v>
      </c>
      <c r="C308" s="19">
        <v>0</v>
      </c>
      <c r="D308" s="11">
        <v>0</v>
      </c>
      <c r="E308" s="11">
        <v>0</v>
      </c>
      <c r="F308" s="20">
        <f t="shared" si="51"/>
        <v>0</v>
      </c>
      <c r="G308" s="10">
        <v>109838.76</v>
      </c>
      <c r="H308" s="12">
        <f t="shared" si="52"/>
        <v>100</v>
      </c>
      <c r="I308" s="45"/>
      <c r="J308" s="44"/>
    </row>
    <row r="309" spans="2:10" s="3" customFormat="1" ht="12.75" x14ac:dyDescent="0.25">
      <c r="B309" s="31" t="s">
        <v>310</v>
      </c>
      <c r="C309" s="19">
        <v>0</v>
      </c>
      <c r="D309" s="11">
        <v>0</v>
      </c>
      <c r="E309" s="11">
        <v>0</v>
      </c>
      <c r="F309" s="20">
        <f t="shared" si="51"/>
        <v>0</v>
      </c>
      <c r="G309" s="10">
        <v>0.1</v>
      </c>
      <c r="H309" s="12">
        <f t="shared" si="52"/>
        <v>100</v>
      </c>
      <c r="I309" s="45"/>
      <c r="J309" s="44"/>
    </row>
    <row r="310" spans="2:10" s="3" customFormat="1" ht="22.5" customHeight="1" x14ac:dyDescent="0.25">
      <c r="B310" s="16" t="s">
        <v>311</v>
      </c>
      <c r="C310" s="19">
        <v>0</v>
      </c>
      <c r="D310" s="11">
        <v>0</v>
      </c>
      <c r="E310" s="11">
        <v>0</v>
      </c>
      <c r="F310" s="20">
        <f t="shared" si="51"/>
        <v>0</v>
      </c>
      <c r="G310" s="10">
        <v>99975.94</v>
      </c>
      <c r="H310" s="12">
        <f t="shared" si="52"/>
        <v>100</v>
      </c>
      <c r="I310" s="45"/>
      <c r="J310" s="44"/>
    </row>
    <row r="311" spans="2:10" ht="15" customHeight="1" x14ac:dyDescent="0.25">
      <c r="B311" s="23" t="s">
        <v>312</v>
      </c>
      <c r="C311" s="19">
        <v>0</v>
      </c>
      <c r="D311" s="11">
        <v>0</v>
      </c>
      <c r="E311" s="11">
        <v>0</v>
      </c>
      <c r="F311" s="20">
        <f t="shared" si="51"/>
        <v>0</v>
      </c>
      <c r="G311" s="10">
        <v>14204564.560000001</v>
      </c>
      <c r="H311" s="12">
        <f t="shared" si="52"/>
        <v>100</v>
      </c>
      <c r="I311" s="45"/>
      <c r="J311" s="44"/>
    </row>
    <row r="312" spans="2:10" ht="15" customHeight="1" x14ac:dyDescent="0.25">
      <c r="B312" s="23" t="s">
        <v>313</v>
      </c>
      <c r="C312" s="19">
        <v>0</v>
      </c>
      <c r="D312" s="11">
        <v>0</v>
      </c>
      <c r="E312" s="11">
        <v>0</v>
      </c>
      <c r="F312" s="20">
        <f t="shared" si="51"/>
        <v>0</v>
      </c>
      <c r="G312" s="10">
        <v>21419279.93</v>
      </c>
      <c r="H312" s="12">
        <f t="shared" si="52"/>
        <v>100</v>
      </c>
      <c r="I312" s="45"/>
      <c r="J312" s="44"/>
    </row>
    <row r="313" spans="2:10" ht="15" customHeight="1" x14ac:dyDescent="0.25">
      <c r="B313" s="23" t="s">
        <v>314</v>
      </c>
      <c r="C313" s="19">
        <v>0</v>
      </c>
      <c r="D313" s="11">
        <v>0</v>
      </c>
      <c r="E313" s="11">
        <v>0</v>
      </c>
      <c r="F313" s="20">
        <f t="shared" si="51"/>
        <v>0</v>
      </c>
      <c r="G313" s="10">
        <v>39.72</v>
      </c>
      <c r="H313" s="12">
        <f t="shared" si="52"/>
        <v>100</v>
      </c>
      <c r="I313" s="45"/>
      <c r="J313" s="44"/>
    </row>
    <row r="314" spans="2:10" x14ac:dyDescent="0.25">
      <c r="B314" s="23" t="s">
        <v>315</v>
      </c>
      <c r="C314" s="19">
        <v>0</v>
      </c>
      <c r="D314" s="11">
        <v>0</v>
      </c>
      <c r="E314" s="11">
        <v>0</v>
      </c>
      <c r="F314" s="20">
        <f t="shared" si="51"/>
        <v>0</v>
      </c>
      <c r="G314" s="10">
        <v>0.71</v>
      </c>
      <c r="H314" s="12">
        <f t="shared" si="52"/>
        <v>100</v>
      </c>
      <c r="I314" s="45"/>
      <c r="J314" s="44"/>
    </row>
    <row r="315" spans="2:10" ht="28.5" customHeight="1" x14ac:dyDescent="0.25">
      <c r="B315" s="23" t="s">
        <v>316</v>
      </c>
      <c r="C315" s="19">
        <v>0</v>
      </c>
      <c r="D315" s="39">
        <f>(104763.48+53180.79+776.77)</f>
        <v>158721.03999999998</v>
      </c>
      <c r="E315" s="11">
        <v>0</v>
      </c>
      <c r="F315" s="12">
        <f t="shared" si="51"/>
        <v>158721.03999999998</v>
      </c>
      <c r="G315" s="10">
        <v>196869.16</v>
      </c>
      <c r="H315" s="12">
        <f t="shared" si="52"/>
        <v>124.03469634523564</v>
      </c>
      <c r="I315" s="45"/>
      <c r="J315" s="44"/>
    </row>
    <row r="316" spans="2:10" ht="15" customHeight="1" x14ac:dyDescent="0.25">
      <c r="B316" s="23" t="s">
        <v>317</v>
      </c>
      <c r="C316" s="19">
        <v>0</v>
      </c>
      <c r="D316" s="19">
        <v>0</v>
      </c>
      <c r="E316" s="19">
        <v>0</v>
      </c>
      <c r="F316" s="19">
        <v>0</v>
      </c>
      <c r="G316" s="10">
        <v>508367.58</v>
      </c>
      <c r="H316" s="12">
        <f t="shared" si="52"/>
        <v>100</v>
      </c>
      <c r="I316" s="45"/>
      <c r="J316" s="44"/>
    </row>
    <row r="317" spans="2:10" s="3" customFormat="1" ht="15" customHeight="1" x14ac:dyDescent="0.25">
      <c r="B317" s="23" t="s">
        <v>318</v>
      </c>
      <c r="C317" s="19">
        <v>0</v>
      </c>
      <c r="D317" s="19">
        <v>0</v>
      </c>
      <c r="E317" s="19">
        <v>0</v>
      </c>
      <c r="F317" s="19">
        <v>0</v>
      </c>
      <c r="G317" s="10">
        <v>249450.17</v>
      </c>
      <c r="H317" s="12">
        <f t="shared" si="52"/>
        <v>100</v>
      </c>
      <c r="I317" s="45"/>
      <c r="J317" s="44"/>
    </row>
    <row r="318" spans="2:10" x14ac:dyDescent="0.25">
      <c r="B318" s="14" t="s">
        <v>319</v>
      </c>
      <c r="C318" s="15">
        <f>C319+C323+C326+C354+C329+C352</f>
        <v>740103414</v>
      </c>
      <c r="D318" s="32">
        <f t="shared" ref="D318:G318" si="53">D319+D323+D326+D354+D329+D352</f>
        <v>15700000</v>
      </c>
      <c r="E318" s="32">
        <f>E319+E323+E326+E354+E329+E352</f>
        <v>18181108.260000002</v>
      </c>
      <c r="F318" s="32">
        <f>F319+F323+F326+F354+F329+F352</f>
        <v>773984522.25999999</v>
      </c>
      <c r="G318" s="32">
        <f t="shared" si="53"/>
        <v>38539224.790000007</v>
      </c>
      <c r="H318" s="5">
        <f>IF(G318=0,0,IF(F318=0,100,G318/F318*100))</f>
        <v>4.9793275810564284</v>
      </c>
      <c r="I318" s="45"/>
      <c r="J318" s="44"/>
    </row>
    <row r="319" spans="2:10" x14ac:dyDescent="0.25">
      <c r="B319" s="14" t="s">
        <v>320</v>
      </c>
      <c r="C319" s="15">
        <f>SUM(C320:C322)</f>
        <v>2458940</v>
      </c>
      <c r="D319" s="17">
        <f>SUM(D320:D322)</f>
        <v>0</v>
      </c>
      <c r="E319" s="17">
        <f>SUM(E320:E322)</f>
        <v>0</v>
      </c>
      <c r="F319" s="15">
        <f>SUM(F320:F322)</f>
        <v>2458940</v>
      </c>
      <c r="G319" s="15">
        <f>SUM(G320:G322)</f>
        <v>1598921.41</v>
      </c>
      <c r="H319" s="5">
        <f>IF(G319=0,0,IF(F319=0,100,G319/F319*100))</f>
        <v>65.024824111202378</v>
      </c>
      <c r="I319" s="45"/>
      <c r="J319" s="44"/>
    </row>
    <row r="320" spans="2:10" ht="24" x14ac:dyDescent="0.25">
      <c r="B320" s="16" t="s">
        <v>321</v>
      </c>
      <c r="C320" s="19">
        <v>0</v>
      </c>
      <c r="D320" s="11">
        <v>0</v>
      </c>
      <c r="E320" s="11">
        <v>0</v>
      </c>
      <c r="F320" s="20">
        <f t="shared" ref="F320:F322" si="54">+C320+D320+E320</f>
        <v>0</v>
      </c>
      <c r="G320" s="10">
        <v>2525</v>
      </c>
      <c r="H320" s="12">
        <f t="shared" si="52"/>
        <v>100</v>
      </c>
      <c r="I320" s="45"/>
      <c r="J320" s="44"/>
    </row>
    <row r="321" spans="2:11" ht="23.25" customHeight="1" x14ac:dyDescent="0.25">
      <c r="B321" s="16" t="s">
        <v>322</v>
      </c>
      <c r="C321" s="19">
        <v>0</v>
      </c>
      <c r="D321" s="11">
        <v>0</v>
      </c>
      <c r="E321" s="11">
        <v>0</v>
      </c>
      <c r="F321" s="20">
        <f t="shared" si="54"/>
        <v>0</v>
      </c>
      <c r="G321" s="10">
        <v>94663.92</v>
      </c>
      <c r="H321" s="12">
        <f t="shared" si="52"/>
        <v>100</v>
      </c>
      <c r="I321" s="45"/>
      <c r="J321" s="44"/>
    </row>
    <row r="322" spans="2:11" ht="24.75" customHeight="1" x14ac:dyDescent="0.25">
      <c r="B322" s="16" t="s">
        <v>323</v>
      </c>
      <c r="C322" s="10">
        <v>2458940</v>
      </c>
      <c r="D322" s="11">
        <v>0</v>
      </c>
      <c r="E322" s="11">
        <v>0</v>
      </c>
      <c r="F322" s="12">
        <f t="shared" si="54"/>
        <v>2458940</v>
      </c>
      <c r="G322" s="10">
        <v>1501732.49</v>
      </c>
      <c r="H322" s="12">
        <f t="shared" si="52"/>
        <v>61.072351907732603</v>
      </c>
      <c r="I322" s="45"/>
      <c r="J322" s="44"/>
    </row>
    <row r="323" spans="2:11" ht="22.5" customHeight="1" x14ac:dyDescent="0.25">
      <c r="B323" s="14" t="s">
        <v>324</v>
      </c>
      <c r="C323" s="15">
        <f>SUM(C324:C325)</f>
        <v>3948820</v>
      </c>
      <c r="D323" s="17">
        <f t="shared" ref="D323" si="55">SUM(D324:D325)</f>
        <v>0</v>
      </c>
      <c r="E323" s="17">
        <f>SUM(E324:E325)</f>
        <v>0</v>
      </c>
      <c r="F323" s="15">
        <f>SUM(F324:F325)</f>
        <v>3948820</v>
      </c>
      <c r="G323" s="15">
        <f>SUM(G324:G325)</f>
        <v>10654643.210000001</v>
      </c>
      <c r="H323" s="5">
        <f>IF(G323=0,0,IF(F323=0,100,G323/F323*100))</f>
        <v>269.81840676455249</v>
      </c>
      <c r="I323" s="45"/>
      <c r="J323" s="44"/>
    </row>
    <row r="324" spans="2:11" ht="27" customHeight="1" x14ac:dyDescent="0.25">
      <c r="B324" s="16" t="s">
        <v>325</v>
      </c>
      <c r="C324" s="10">
        <v>10400</v>
      </c>
      <c r="D324" s="11">
        <v>0</v>
      </c>
      <c r="E324" s="11">
        <v>0</v>
      </c>
      <c r="F324" s="12">
        <f t="shared" ref="F324:F325" si="56">+C324+D324+E324</f>
        <v>10400</v>
      </c>
      <c r="G324" s="19">
        <v>0</v>
      </c>
      <c r="H324" s="20">
        <f t="shared" si="52"/>
        <v>0</v>
      </c>
      <c r="I324" s="45"/>
      <c r="J324" s="44"/>
    </row>
    <row r="325" spans="2:11" ht="21" customHeight="1" x14ac:dyDescent="0.25">
      <c r="B325" s="16" t="s">
        <v>326</v>
      </c>
      <c r="C325" s="10">
        <v>3938420</v>
      </c>
      <c r="D325" s="11">
        <v>0</v>
      </c>
      <c r="E325" s="11">
        <v>0</v>
      </c>
      <c r="F325" s="12">
        <f t="shared" si="56"/>
        <v>3938420</v>
      </c>
      <c r="G325" s="10">
        <v>10654643.210000001</v>
      </c>
      <c r="H325" s="12">
        <f t="shared" si="52"/>
        <v>270.5309035095292</v>
      </c>
      <c r="I325" s="45"/>
      <c r="J325" s="44"/>
    </row>
    <row r="326" spans="2:11" ht="21" customHeight="1" x14ac:dyDescent="0.25">
      <c r="B326" s="14" t="s">
        <v>327</v>
      </c>
      <c r="C326" s="15">
        <f>SUM(C327)</f>
        <v>259500</v>
      </c>
      <c r="D326" s="17">
        <f t="shared" ref="D326" si="57">SUM(D327)</f>
        <v>0</v>
      </c>
      <c r="E326" s="15">
        <f>SUM(E327:E328)</f>
        <v>16252710</v>
      </c>
      <c r="F326" s="15">
        <f>SUM(F327:F328)</f>
        <v>16512210</v>
      </c>
      <c r="G326" s="17">
        <f>SUM(G327)</f>
        <v>0</v>
      </c>
      <c r="H326" s="8">
        <f t="shared" si="52"/>
        <v>0</v>
      </c>
      <c r="I326" s="45"/>
      <c r="J326" s="44"/>
    </row>
    <row r="327" spans="2:11" s="3" customFormat="1" ht="21" customHeight="1" x14ac:dyDescent="0.25">
      <c r="B327" s="16" t="s">
        <v>328</v>
      </c>
      <c r="C327" s="10">
        <v>259500</v>
      </c>
      <c r="D327" s="11">
        <v>0</v>
      </c>
      <c r="E327" s="11">
        <v>0</v>
      </c>
      <c r="F327" s="12">
        <f>+C327+D327+E327</f>
        <v>259500</v>
      </c>
      <c r="G327" s="19">
        <v>0</v>
      </c>
      <c r="H327" s="20">
        <f t="shared" si="52"/>
        <v>0</v>
      </c>
      <c r="I327" s="45"/>
      <c r="J327" s="44"/>
    </row>
    <row r="328" spans="2:11" s="3" customFormat="1" ht="21" customHeight="1" x14ac:dyDescent="0.25">
      <c r="B328" s="16" t="s">
        <v>329</v>
      </c>
      <c r="C328" s="19">
        <v>0</v>
      </c>
      <c r="D328" s="11">
        <v>0</v>
      </c>
      <c r="E328" s="22">
        <v>16252710</v>
      </c>
      <c r="F328" s="12">
        <f>+C328+D328+E328</f>
        <v>16252710</v>
      </c>
      <c r="G328" s="19">
        <v>0</v>
      </c>
      <c r="H328" s="20">
        <f t="shared" si="52"/>
        <v>0</v>
      </c>
      <c r="I328" s="45"/>
      <c r="J328" s="44"/>
    </row>
    <row r="329" spans="2:11" s="3" customFormat="1" ht="28.5" customHeight="1" x14ac:dyDescent="0.25">
      <c r="B329" s="14" t="s">
        <v>330</v>
      </c>
      <c r="C329" s="5">
        <f>SUM(C330:C351)</f>
        <v>64436038</v>
      </c>
      <c r="D329" s="5">
        <f>SUM(D330:D351)</f>
        <v>15700000</v>
      </c>
      <c r="E329" s="5">
        <f>SUM(E330:E351)</f>
        <v>1928398.26</v>
      </c>
      <c r="F329" s="5">
        <f>SUM(F330:F351)</f>
        <v>82064436.260000005</v>
      </c>
      <c r="G329" s="5">
        <f>SUM(G330:G351)</f>
        <v>26282194.170000002</v>
      </c>
      <c r="H329" s="5">
        <f t="shared" si="52"/>
        <v>32.026289788589601</v>
      </c>
      <c r="I329" s="45"/>
      <c r="J329" s="44"/>
      <c r="K329" s="1"/>
    </row>
    <row r="330" spans="2:11" ht="24" x14ac:dyDescent="0.25">
      <c r="B330" s="16" t="s">
        <v>331</v>
      </c>
      <c r="C330" s="10">
        <v>681589</v>
      </c>
      <c r="D330" s="11">
        <v>0</v>
      </c>
      <c r="E330" s="11">
        <v>0</v>
      </c>
      <c r="F330" s="12">
        <f t="shared" ref="F330:F344" si="58">+C330+D330+E330</f>
        <v>681589</v>
      </c>
      <c r="G330" s="10">
        <v>587655.75</v>
      </c>
      <c r="H330" s="12">
        <f t="shared" si="52"/>
        <v>86.21849090874413</v>
      </c>
      <c r="I330" s="45"/>
      <c r="J330" s="44"/>
    </row>
    <row r="331" spans="2:11" x14ac:dyDescent="0.25">
      <c r="B331" s="16" t="s">
        <v>332</v>
      </c>
      <c r="C331" s="10">
        <v>4818950</v>
      </c>
      <c r="D331" s="11">
        <v>0</v>
      </c>
      <c r="E331" s="11">
        <v>0</v>
      </c>
      <c r="F331" s="12">
        <f t="shared" si="58"/>
        <v>4818950</v>
      </c>
      <c r="G331" s="10">
        <v>1044220.3</v>
      </c>
      <c r="H331" s="12">
        <f t="shared" si="52"/>
        <v>21.669042011226512</v>
      </c>
      <c r="I331" s="45"/>
      <c r="J331" s="44"/>
    </row>
    <row r="332" spans="2:11" s="3" customFormat="1" x14ac:dyDescent="0.25">
      <c r="B332" s="16" t="s">
        <v>333</v>
      </c>
      <c r="C332" s="19">
        <v>0</v>
      </c>
      <c r="D332" s="11">
        <v>0</v>
      </c>
      <c r="E332" s="11">
        <v>0</v>
      </c>
      <c r="F332" s="20">
        <f t="shared" si="58"/>
        <v>0</v>
      </c>
      <c r="G332" s="10">
        <v>698011</v>
      </c>
      <c r="H332" s="12">
        <f t="shared" si="52"/>
        <v>100</v>
      </c>
      <c r="I332" s="45"/>
      <c r="J332" s="44"/>
    </row>
    <row r="333" spans="2:11" x14ac:dyDescent="0.25">
      <c r="B333" s="16" t="s">
        <v>329</v>
      </c>
      <c r="C333" s="19">
        <v>0</v>
      </c>
      <c r="D333" s="11">
        <v>0</v>
      </c>
      <c r="E333" s="11">
        <v>0</v>
      </c>
      <c r="F333" s="20">
        <f t="shared" ref="F333:F335" si="59">+C333+D333+E333</f>
        <v>0</v>
      </c>
      <c r="G333" s="19">
        <v>0</v>
      </c>
      <c r="H333" s="20">
        <f t="shared" si="52"/>
        <v>0</v>
      </c>
      <c r="I333" s="45"/>
      <c r="J333" s="44"/>
    </row>
    <row r="334" spans="2:11" x14ac:dyDescent="0.25">
      <c r="B334" s="33" t="s">
        <v>334</v>
      </c>
      <c r="C334" s="19">
        <v>0</v>
      </c>
      <c r="D334" s="11">
        <v>0</v>
      </c>
      <c r="E334" s="11">
        <v>0</v>
      </c>
      <c r="F334" s="20">
        <f t="shared" si="59"/>
        <v>0</v>
      </c>
      <c r="G334" s="19">
        <v>0</v>
      </c>
      <c r="H334" s="20">
        <f t="shared" si="52"/>
        <v>0</v>
      </c>
      <c r="I334" s="45"/>
      <c r="J334" s="44"/>
    </row>
    <row r="335" spans="2:11" x14ac:dyDescent="0.25">
      <c r="B335" s="27" t="s">
        <v>335</v>
      </c>
      <c r="C335" s="19">
        <v>0</v>
      </c>
      <c r="D335" s="11">
        <v>0</v>
      </c>
      <c r="E335" s="11">
        <v>0</v>
      </c>
      <c r="F335" s="20">
        <f t="shared" si="59"/>
        <v>0</v>
      </c>
      <c r="G335" s="19">
        <v>0</v>
      </c>
      <c r="H335" s="20">
        <f t="shared" si="52"/>
        <v>0</v>
      </c>
      <c r="I335" s="45"/>
      <c r="J335" s="44"/>
    </row>
    <row r="336" spans="2:11" x14ac:dyDescent="0.25">
      <c r="B336" s="16" t="s">
        <v>336</v>
      </c>
      <c r="C336" s="10">
        <v>189098</v>
      </c>
      <c r="D336" s="11">
        <v>0</v>
      </c>
      <c r="E336" s="11">
        <v>0</v>
      </c>
      <c r="F336" s="12">
        <f t="shared" si="58"/>
        <v>189098</v>
      </c>
      <c r="G336" s="19">
        <v>0</v>
      </c>
      <c r="H336" s="20">
        <f t="shared" si="52"/>
        <v>0</v>
      </c>
      <c r="I336" s="45"/>
      <c r="J336" s="44"/>
    </row>
    <row r="337" spans="2:10" x14ac:dyDescent="0.25">
      <c r="B337" s="16" t="s">
        <v>337</v>
      </c>
      <c r="C337" s="10">
        <v>2546194</v>
      </c>
      <c r="D337" s="11">
        <v>0</v>
      </c>
      <c r="E337" s="11">
        <v>0</v>
      </c>
      <c r="F337" s="12">
        <f t="shared" si="58"/>
        <v>2546194</v>
      </c>
      <c r="G337" s="10">
        <v>309256</v>
      </c>
      <c r="H337" s="12">
        <f t="shared" si="52"/>
        <v>12.145814498031179</v>
      </c>
      <c r="I337" s="45"/>
      <c r="J337" s="44"/>
    </row>
    <row r="338" spans="2:10" s="3" customFormat="1" x14ac:dyDescent="0.25">
      <c r="B338" s="16" t="s">
        <v>338</v>
      </c>
      <c r="C338" s="10">
        <v>2701536</v>
      </c>
      <c r="D338" s="11">
        <v>0</v>
      </c>
      <c r="E338" s="11">
        <v>0</v>
      </c>
      <c r="F338" s="12">
        <f t="shared" si="58"/>
        <v>2701536</v>
      </c>
      <c r="G338" s="10">
        <v>384526</v>
      </c>
      <c r="H338" s="12">
        <f t="shared" si="52"/>
        <v>14.233606363194864</v>
      </c>
      <c r="I338" s="45"/>
      <c r="J338" s="44"/>
    </row>
    <row r="339" spans="2:10" x14ac:dyDescent="0.25">
      <c r="B339" s="16" t="s">
        <v>339</v>
      </c>
      <c r="C339" s="10">
        <v>9000000</v>
      </c>
      <c r="D339" s="11">
        <v>0</v>
      </c>
      <c r="E339" s="11">
        <v>0</v>
      </c>
      <c r="F339" s="12">
        <f t="shared" si="58"/>
        <v>9000000</v>
      </c>
      <c r="G339" s="10">
        <v>696010</v>
      </c>
      <c r="H339" s="12">
        <f t="shared" si="52"/>
        <v>7.7334444444444443</v>
      </c>
      <c r="I339" s="45"/>
      <c r="J339" s="44"/>
    </row>
    <row r="340" spans="2:10" x14ac:dyDescent="0.25">
      <c r="B340" s="16" t="s">
        <v>340</v>
      </c>
      <c r="C340" s="10">
        <v>980000</v>
      </c>
      <c r="D340" s="11">
        <v>0</v>
      </c>
      <c r="E340" s="11">
        <v>0</v>
      </c>
      <c r="F340" s="12">
        <f t="shared" si="58"/>
        <v>980000</v>
      </c>
      <c r="G340" s="10">
        <v>281457</v>
      </c>
      <c r="H340" s="12">
        <f t="shared" si="52"/>
        <v>28.720102040816325</v>
      </c>
      <c r="I340" s="45"/>
      <c r="J340" s="44"/>
    </row>
    <row r="341" spans="2:10" x14ac:dyDescent="0.25">
      <c r="B341" s="18" t="s">
        <v>341</v>
      </c>
      <c r="C341" s="19">
        <v>0</v>
      </c>
      <c r="D341" s="11">
        <v>0</v>
      </c>
      <c r="E341" s="11">
        <v>0</v>
      </c>
      <c r="F341" s="20">
        <v>0</v>
      </c>
      <c r="G341" s="10">
        <v>2330</v>
      </c>
      <c r="H341" s="12">
        <f t="shared" si="52"/>
        <v>100</v>
      </c>
      <c r="I341" s="45"/>
      <c r="J341" s="44"/>
    </row>
    <row r="342" spans="2:10" x14ac:dyDescent="0.25">
      <c r="B342" s="18" t="s">
        <v>342</v>
      </c>
      <c r="C342" s="19">
        <v>0</v>
      </c>
      <c r="D342" s="11">
        <v>0</v>
      </c>
      <c r="E342" s="11">
        <v>0</v>
      </c>
      <c r="F342" s="20">
        <v>0</v>
      </c>
      <c r="G342" s="10">
        <v>1131</v>
      </c>
      <c r="H342" s="12">
        <f t="shared" ref="H342:H366" si="60">IF(G342=0,0,IF(F342=0,100,G342/F342*100))</f>
        <v>100</v>
      </c>
      <c r="I342" s="45"/>
      <c r="J342" s="44"/>
    </row>
    <row r="343" spans="2:10" x14ac:dyDescent="0.25">
      <c r="B343" s="16" t="s">
        <v>330</v>
      </c>
      <c r="C343" s="10">
        <v>43518671</v>
      </c>
      <c r="D343" s="39">
        <v>15700000</v>
      </c>
      <c r="E343" s="11">
        <v>0</v>
      </c>
      <c r="F343" s="12">
        <f t="shared" si="58"/>
        <v>59218671</v>
      </c>
      <c r="G343" s="10">
        <v>17460805.539999999</v>
      </c>
      <c r="H343" s="12">
        <f t="shared" si="60"/>
        <v>29.485304626306117</v>
      </c>
      <c r="I343" s="45"/>
      <c r="J343" s="44"/>
    </row>
    <row r="344" spans="2:10" x14ac:dyDescent="0.25">
      <c r="B344" s="16" t="s">
        <v>343</v>
      </c>
      <c r="C344" s="19">
        <v>0</v>
      </c>
      <c r="D344" s="11">
        <v>0</v>
      </c>
      <c r="E344" s="22">
        <v>1928398.26</v>
      </c>
      <c r="F344" s="20">
        <f t="shared" si="58"/>
        <v>1928398.26</v>
      </c>
      <c r="G344" s="10">
        <v>961786.16</v>
      </c>
      <c r="H344" s="12">
        <f t="shared" si="60"/>
        <v>49.874871801637077</v>
      </c>
      <c r="I344" s="45"/>
      <c r="J344" s="44"/>
    </row>
    <row r="345" spans="2:10" x14ac:dyDescent="0.25">
      <c r="B345" s="16" t="s">
        <v>344</v>
      </c>
      <c r="C345" s="19">
        <v>0</v>
      </c>
      <c r="D345" s="11">
        <v>0</v>
      </c>
      <c r="E345" s="11">
        <v>0</v>
      </c>
      <c r="F345" s="20">
        <v>0</v>
      </c>
      <c r="G345" s="10">
        <v>3733502.21</v>
      </c>
      <c r="H345" s="12">
        <f t="shared" si="60"/>
        <v>100</v>
      </c>
      <c r="I345" s="45"/>
      <c r="J345" s="44"/>
    </row>
    <row r="346" spans="2:10" x14ac:dyDescent="0.25">
      <c r="B346" s="16" t="s">
        <v>345</v>
      </c>
      <c r="C346" s="19">
        <v>0</v>
      </c>
      <c r="D346" s="11">
        <v>0</v>
      </c>
      <c r="E346" s="11">
        <v>0</v>
      </c>
      <c r="F346" s="20">
        <v>0</v>
      </c>
      <c r="G346" s="10">
        <v>117433.21</v>
      </c>
      <c r="H346" s="12">
        <f t="shared" si="60"/>
        <v>100</v>
      </c>
      <c r="I346" s="45"/>
      <c r="J346" s="44"/>
    </row>
    <row r="347" spans="2:10" x14ac:dyDescent="0.25">
      <c r="B347" s="16" t="s">
        <v>346</v>
      </c>
      <c r="C347" s="19">
        <v>0</v>
      </c>
      <c r="D347" s="11">
        <v>0</v>
      </c>
      <c r="E347" s="11">
        <v>0</v>
      </c>
      <c r="F347" s="20">
        <v>0</v>
      </c>
      <c r="G347" s="10">
        <v>2600</v>
      </c>
      <c r="H347" s="12">
        <f t="shared" si="60"/>
        <v>100</v>
      </c>
      <c r="I347" s="45"/>
      <c r="J347" s="44"/>
    </row>
    <row r="348" spans="2:10" x14ac:dyDescent="0.25">
      <c r="B348" s="16" t="s">
        <v>347</v>
      </c>
      <c r="C348" s="19">
        <v>0</v>
      </c>
      <c r="D348" s="11">
        <v>0</v>
      </c>
      <c r="E348" s="11">
        <v>0</v>
      </c>
      <c r="F348" s="20">
        <f t="shared" ref="F348:H351" si="61">+C348+D348+E348</f>
        <v>0</v>
      </c>
      <c r="G348" s="10">
        <v>1470</v>
      </c>
      <c r="H348" s="12">
        <f t="shared" si="60"/>
        <v>100</v>
      </c>
      <c r="I348" s="45"/>
      <c r="J348" s="44"/>
    </row>
    <row r="349" spans="2:10" x14ac:dyDescent="0.25">
      <c r="B349" s="27" t="s">
        <v>348</v>
      </c>
      <c r="C349" s="19">
        <v>0</v>
      </c>
      <c r="D349" s="11">
        <v>0</v>
      </c>
      <c r="E349" s="11">
        <v>0</v>
      </c>
      <c r="F349" s="20">
        <f t="shared" si="61"/>
        <v>0</v>
      </c>
      <c r="G349" s="20">
        <f t="shared" si="61"/>
        <v>0</v>
      </c>
      <c r="H349" s="20">
        <f t="shared" si="61"/>
        <v>0</v>
      </c>
      <c r="I349" s="45"/>
      <c r="J349" s="44"/>
    </row>
    <row r="350" spans="2:10" x14ac:dyDescent="0.25">
      <c r="B350" s="27" t="s">
        <v>349</v>
      </c>
      <c r="C350" s="19">
        <v>0</v>
      </c>
      <c r="D350" s="11">
        <v>0</v>
      </c>
      <c r="E350" s="11">
        <v>0</v>
      </c>
      <c r="F350" s="20">
        <f t="shared" si="61"/>
        <v>0</v>
      </c>
      <c r="G350" s="20">
        <f t="shared" si="61"/>
        <v>0</v>
      </c>
      <c r="H350" s="20">
        <f t="shared" si="61"/>
        <v>0</v>
      </c>
      <c r="I350" s="45"/>
      <c r="J350" s="44"/>
    </row>
    <row r="351" spans="2:10" x14ac:dyDescent="0.25">
      <c r="B351" s="27" t="s">
        <v>350</v>
      </c>
      <c r="C351" s="19">
        <v>0</v>
      </c>
      <c r="D351" s="11">
        <v>0</v>
      </c>
      <c r="E351" s="11">
        <v>0</v>
      </c>
      <c r="F351" s="20">
        <f t="shared" si="61"/>
        <v>0</v>
      </c>
      <c r="G351" s="20">
        <f t="shared" si="61"/>
        <v>0</v>
      </c>
      <c r="H351" s="20">
        <f t="shared" si="61"/>
        <v>0</v>
      </c>
      <c r="I351" s="45"/>
      <c r="J351" s="44"/>
    </row>
    <row r="352" spans="2:10" ht="25.5" customHeight="1" x14ac:dyDescent="0.25">
      <c r="B352" s="34" t="s">
        <v>351</v>
      </c>
      <c r="C352" s="15">
        <f>SUM(C353:C353)</f>
        <v>669000116</v>
      </c>
      <c r="D352" s="17">
        <f>SUM(D353:D353)</f>
        <v>0</v>
      </c>
      <c r="E352" s="17">
        <f>SUM(E353:E353)</f>
        <v>0</v>
      </c>
      <c r="F352" s="15">
        <f>SUM(F353:F353)</f>
        <v>669000116</v>
      </c>
      <c r="G352" s="15">
        <f>SUM(G353:G353)</f>
        <v>2900</v>
      </c>
      <c r="H352" s="5">
        <f t="shared" si="60"/>
        <v>4.3348273500149891E-4</v>
      </c>
      <c r="I352" s="45"/>
      <c r="J352" s="44"/>
    </row>
    <row r="353" spans="2:10" ht="24" x14ac:dyDescent="0.25">
      <c r="B353" s="16" t="s">
        <v>352</v>
      </c>
      <c r="C353" s="10">
        <v>669000116</v>
      </c>
      <c r="D353" s="20">
        <v>0</v>
      </c>
      <c r="E353" s="11">
        <v>0</v>
      </c>
      <c r="F353" s="12">
        <f t="shared" ref="F353" si="62">+C353+D353+E353</f>
        <v>669000116</v>
      </c>
      <c r="G353" s="10">
        <v>2900</v>
      </c>
      <c r="H353" s="12">
        <f t="shared" si="60"/>
        <v>4.3348273500149891E-4</v>
      </c>
      <c r="I353" s="45"/>
      <c r="J353" s="44"/>
    </row>
    <row r="354" spans="2:10" s="3" customFormat="1" ht="21" customHeight="1" x14ac:dyDescent="0.25">
      <c r="B354" s="14" t="s">
        <v>353</v>
      </c>
      <c r="C354" s="8">
        <f>SUM(C355)</f>
        <v>0</v>
      </c>
      <c r="D354" s="8">
        <f>SUM(D355)</f>
        <v>0</v>
      </c>
      <c r="E354" s="8">
        <f>SUM(E355)</f>
        <v>0</v>
      </c>
      <c r="F354" s="17">
        <f>SUM(F355)</f>
        <v>0</v>
      </c>
      <c r="G354" s="5">
        <f>SUM(G355)</f>
        <v>566</v>
      </c>
      <c r="H354" s="5">
        <f>IF(G354=0,0,IF(F354=0,100,G354/F354*100))</f>
        <v>100</v>
      </c>
      <c r="I354" s="45"/>
      <c r="J354" s="44"/>
    </row>
    <row r="355" spans="2:10" s="3" customFormat="1" x14ac:dyDescent="0.25">
      <c r="B355" s="16" t="s">
        <v>354</v>
      </c>
      <c r="C355" s="19">
        <v>0</v>
      </c>
      <c r="D355" s="11">
        <v>0</v>
      </c>
      <c r="E355" s="11">
        <v>0</v>
      </c>
      <c r="F355" s="20">
        <f t="shared" ref="F355" si="63">+C355+D355+E355</f>
        <v>0</v>
      </c>
      <c r="G355" s="10">
        <v>566</v>
      </c>
      <c r="H355" s="12">
        <f>IF(G355=0,0,IF(F355=0,100,G355/F355*100))</f>
        <v>100</v>
      </c>
      <c r="I355" s="45"/>
      <c r="J355" s="44"/>
    </row>
    <row r="356" spans="2:10" x14ac:dyDescent="0.25">
      <c r="B356" s="14" t="s">
        <v>355</v>
      </c>
      <c r="C356" s="15">
        <f>C357+C369+C392+C425</f>
        <v>97590615660</v>
      </c>
      <c r="D356" s="15">
        <f>D357+D369+D392+D425</f>
        <v>-117583051.54000002</v>
      </c>
      <c r="E356" s="15">
        <f>E357+E369+E392+E425</f>
        <v>1164871447.5999999</v>
      </c>
      <c r="F356" s="15">
        <f>F357+F369+F392+F425</f>
        <v>98637904056.060013</v>
      </c>
      <c r="G356" s="15">
        <f>G357+G369+G392+G425</f>
        <v>26059197241.27</v>
      </c>
      <c r="H356" s="5">
        <f t="shared" si="60"/>
        <v>26.419050050434446</v>
      </c>
      <c r="I356" s="45"/>
      <c r="J356" s="44"/>
    </row>
    <row r="357" spans="2:10" ht="15" customHeight="1" x14ac:dyDescent="0.25">
      <c r="B357" s="14" t="s">
        <v>356</v>
      </c>
      <c r="C357" s="15">
        <f>C358+C367</f>
        <v>45889658218</v>
      </c>
      <c r="D357" s="15">
        <f>D358+D367</f>
        <v>-2762861</v>
      </c>
      <c r="E357" s="15">
        <f>E358+E367</f>
        <v>133204858.58</v>
      </c>
      <c r="F357" s="15">
        <f>F358+F367</f>
        <v>46020100215.580002</v>
      </c>
      <c r="G357" s="15">
        <f>G358+G367</f>
        <v>11917871066.800001</v>
      </c>
      <c r="H357" s="5">
        <f t="shared" si="60"/>
        <v>25.897099334792916</v>
      </c>
      <c r="I357" s="45"/>
      <c r="J357" s="44"/>
    </row>
    <row r="358" spans="2:10" ht="15" customHeight="1" x14ac:dyDescent="0.25">
      <c r="B358" s="14" t="s">
        <v>357</v>
      </c>
      <c r="C358" s="15">
        <f>SUM(C359:C366)</f>
        <v>45888451697</v>
      </c>
      <c r="D358" s="15">
        <f>SUM(D359:D366)</f>
        <v>-2762861</v>
      </c>
      <c r="E358" s="15">
        <f>SUM(E359:E366)</f>
        <v>133204858.58</v>
      </c>
      <c r="F358" s="15">
        <f>SUM(F359:F366)</f>
        <v>46018893694.580002</v>
      </c>
      <c r="G358" s="15">
        <f>SUM(G359:G366)</f>
        <v>11917527026.450001</v>
      </c>
      <c r="H358" s="5">
        <f t="shared" si="60"/>
        <v>25.897030696880091</v>
      </c>
      <c r="I358" s="45"/>
      <c r="J358" s="44"/>
    </row>
    <row r="359" spans="2:10" x14ac:dyDescent="0.25">
      <c r="B359" s="16" t="s">
        <v>358</v>
      </c>
      <c r="C359" s="10">
        <v>36068783122</v>
      </c>
      <c r="D359" s="22">
        <v>-1750518</v>
      </c>
      <c r="E359" s="22">
        <v>133204858.58</v>
      </c>
      <c r="F359" s="12">
        <f t="shared" ref="F359:F366" si="64">+C359+D359+E359</f>
        <v>36200237462.580002</v>
      </c>
      <c r="G359" s="10">
        <v>8839007964.4500008</v>
      </c>
      <c r="H359" s="12">
        <f t="shared" si="60"/>
        <v>24.416988903972904</v>
      </c>
      <c r="I359" s="45"/>
      <c r="J359" s="44"/>
    </row>
    <row r="360" spans="2:10" ht="10.5" customHeight="1" x14ac:dyDescent="0.25">
      <c r="B360" s="23" t="s">
        <v>359</v>
      </c>
      <c r="C360" s="10">
        <v>1952418451</v>
      </c>
      <c r="D360" s="39">
        <v>-1953044</v>
      </c>
      <c r="E360" s="11">
        <v>0</v>
      </c>
      <c r="F360" s="12">
        <f t="shared" si="64"/>
        <v>1950465407</v>
      </c>
      <c r="G360" s="10">
        <v>483940061</v>
      </c>
      <c r="H360" s="12">
        <f t="shared" si="60"/>
        <v>24.811517254455978</v>
      </c>
      <c r="I360" s="45"/>
      <c r="J360" s="44"/>
    </row>
    <row r="361" spans="2:10" ht="36" x14ac:dyDescent="0.25">
      <c r="B361" s="16" t="s">
        <v>360</v>
      </c>
      <c r="C361" s="10">
        <v>3835674980</v>
      </c>
      <c r="D361" s="39">
        <v>940701</v>
      </c>
      <c r="E361" s="11">
        <v>0</v>
      </c>
      <c r="F361" s="12">
        <f t="shared" si="64"/>
        <v>3836615681</v>
      </c>
      <c r="G361" s="10">
        <v>1723489462</v>
      </c>
      <c r="H361" s="12">
        <f t="shared" si="60"/>
        <v>44.922129431290308</v>
      </c>
      <c r="I361" s="45"/>
      <c r="J361" s="44"/>
    </row>
    <row r="362" spans="2:10" ht="24" x14ac:dyDescent="0.25">
      <c r="B362" s="16" t="s">
        <v>361</v>
      </c>
      <c r="C362" s="10">
        <v>103665977</v>
      </c>
      <c r="D362" s="11">
        <v>0</v>
      </c>
      <c r="E362" s="11">
        <v>0</v>
      </c>
      <c r="F362" s="12">
        <f t="shared" si="64"/>
        <v>103665977</v>
      </c>
      <c r="G362" s="10">
        <v>25916493</v>
      </c>
      <c r="H362" s="12">
        <f t="shared" si="60"/>
        <v>24.999998794204199</v>
      </c>
      <c r="I362" s="45"/>
      <c r="J362" s="44"/>
    </row>
    <row r="363" spans="2:10" ht="24.75" customHeight="1" x14ac:dyDescent="0.25">
      <c r="B363" s="16" t="s">
        <v>362</v>
      </c>
      <c r="C363" s="10">
        <v>659349835</v>
      </c>
      <c r="D363" s="11">
        <v>0</v>
      </c>
      <c r="E363" s="11">
        <v>0</v>
      </c>
      <c r="F363" s="12">
        <f t="shared" si="64"/>
        <v>659349835</v>
      </c>
      <c r="G363" s="10">
        <v>198263722</v>
      </c>
      <c r="H363" s="12">
        <f t="shared" si="60"/>
        <v>30.069579375871079</v>
      </c>
      <c r="I363" s="45"/>
      <c r="J363" s="44"/>
    </row>
    <row r="364" spans="2:10" ht="24" x14ac:dyDescent="0.25">
      <c r="B364" s="16" t="s">
        <v>363</v>
      </c>
      <c r="C364" s="10">
        <v>484650894</v>
      </c>
      <c r="D364" s="11">
        <v>0</v>
      </c>
      <c r="E364" s="11">
        <v>0</v>
      </c>
      <c r="F364" s="12">
        <f t="shared" si="64"/>
        <v>484650894</v>
      </c>
      <c r="G364" s="10">
        <v>82708505</v>
      </c>
      <c r="H364" s="12">
        <f t="shared" si="60"/>
        <v>17.065583912860792</v>
      </c>
      <c r="I364" s="45"/>
      <c r="J364" s="44"/>
    </row>
    <row r="365" spans="2:10" ht="28.5" customHeight="1" x14ac:dyDescent="0.25">
      <c r="B365" s="16" t="s">
        <v>364</v>
      </c>
      <c r="C365" s="10">
        <v>1585043440</v>
      </c>
      <c r="D365" s="11">
        <v>0</v>
      </c>
      <c r="E365" s="11">
        <v>0</v>
      </c>
      <c r="F365" s="12">
        <f t="shared" si="64"/>
        <v>1585043440</v>
      </c>
      <c r="G365" s="10">
        <v>331265005</v>
      </c>
      <c r="H365" s="20">
        <f t="shared" si="60"/>
        <v>20.899427526099853</v>
      </c>
      <c r="I365" s="45"/>
      <c r="J365" s="44"/>
    </row>
    <row r="366" spans="2:10" s="35" customFormat="1" ht="24" x14ac:dyDescent="0.25">
      <c r="B366" s="16" t="s">
        <v>365</v>
      </c>
      <c r="C366" s="10">
        <v>1198864998</v>
      </c>
      <c r="D366" s="11">
        <v>0</v>
      </c>
      <c r="E366" s="11">
        <v>0</v>
      </c>
      <c r="F366" s="12">
        <f t="shared" si="64"/>
        <v>1198864998</v>
      </c>
      <c r="G366" s="10">
        <v>232935814</v>
      </c>
      <c r="H366" s="20">
        <f t="shared" si="60"/>
        <v>19.429695119016227</v>
      </c>
      <c r="I366" s="45"/>
      <c r="J366" s="44"/>
    </row>
    <row r="367" spans="2:10" ht="44.25" customHeight="1" x14ac:dyDescent="0.25">
      <c r="B367" s="14" t="s">
        <v>366</v>
      </c>
      <c r="C367" s="15">
        <f>SUM(C368)</f>
        <v>1206521</v>
      </c>
      <c r="D367" s="17">
        <f t="shared" ref="D367" si="65">SUM(D368)</f>
        <v>0</v>
      </c>
      <c r="E367" s="17">
        <f>SUM(E368)</f>
        <v>0</v>
      </c>
      <c r="F367" s="15">
        <f>SUM(F368)</f>
        <v>1206521</v>
      </c>
      <c r="G367" s="15">
        <f>SUM(G368)</f>
        <v>344040.35</v>
      </c>
      <c r="H367" s="5">
        <f t="shared" ref="H367:H416" si="66">IF(G367=0,0,IF(F367=0,100,G367/F367*100))</f>
        <v>28.51507350472971</v>
      </c>
      <c r="I367" s="45"/>
      <c r="J367" s="44"/>
    </row>
    <row r="368" spans="2:10" ht="16.5" customHeight="1" x14ac:dyDescent="0.25">
      <c r="B368" s="16" t="s">
        <v>367</v>
      </c>
      <c r="C368" s="10">
        <v>1206521</v>
      </c>
      <c r="D368" s="11">
        <v>0</v>
      </c>
      <c r="E368" s="11">
        <v>0</v>
      </c>
      <c r="F368" s="12">
        <f>+C368+D368+E368</f>
        <v>1206521</v>
      </c>
      <c r="G368" s="10">
        <v>344040.35</v>
      </c>
      <c r="H368" s="12">
        <f t="shared" si="66"/>
        <v>28.51507350472971</v>
      </c>
      <c r="I368" s="45"/>
      <c r="J368" s="44"/>
    </row>
    <row r="369" spans="2:10" x14ac:dyDescent="0.25">
      <c r="B369" s="14" t="s">
        <v>368</v>
      </c>
      <c r="C369" s="15">
        <f>C370+C374+C378+C384+C386+C376+C389</f>
        <v>42853474373</v>
      </c>
      <c r="D369" s="15">
        <f>D370+D374+D378+D384+D386+D376+D389</f>
        <v>-511251639</v>
      </c>
      <c r="E369" s="15">
        <f>E370+E374+E378+E384+E386+E376</f>
        <v>1018534100.67</v>
      </c>
      <c r="F369" s="15">
        <f>F370+F374+F378+F384+F386+F376+F389</f>
        <v>43360756834.669998</v>
      </c>
      <c r="G369" s="15">
        <f>G370+G374+G378+G384+G386+G376+G389</f>
        <v>12129579130.32</v>
      </c>
      <c r="H369" s="5">
        <f t="shared" si="66"/>
        <v>27.973633339862602</v>
      </c>
      <c r="I369" s="45"/>
      <c r="J369" s="45"/>
    </row>
    <row r="370" spans="2:10" x14ac:dyDescent="0.25">
      <c r="B370" s="14" t="s">
        <v>369</v>
      </c>
      <c r="C370" s="15">
        <f>SUM(C371:C373)</f>
        <v>25657235797</v>
      </c>
      <c r="D370" s="17">
        <f>SUM(D371:D373)</f>
        <v>0</v>
      </c>
      <c r="E370" s="17">
        <f>SUM(E371:E373)</f>
        <v>0</v>
      </c>
      <c r="F370" s="15">
        <f>SUM(F371:F373)</f>
        <v>25657235797</v>
      </c>
      <c r="G370" s="15">
        <f>SUM(G371:G373)</f>
        <v>7083978586.3199997</v>
      </c>
      <c r="H370" s="5">
        <f t="shared" si="66"/>
        <v>27.610061513907517</v>
      </c>
      <c r="I370" s="45"/>
      <c r="J370" s="44"/>
    </row>
    <row r="371" spans="2:10" x14ac:dyDescent="0.25">
      <c r="B371" s="16" t="s">
        <v>370</v>
      </c>
      <c r="C371" s="10">
        <v>24093653445</v>
      </c>
      <c r="D371" s="11">
        <v>0</v>
      </c>
      <c r="E371" s="11">
        <v>0</v>
      </c>
      <c r="F371" s="12">
        <f t="shared" ref="F371:F373" si="67">+C371+D371+E371</f>
        <v>24093653445</v>
      </c>
      <c r="G371" s="10">
        <v>6720403032.3199997</v>
      </c>
      <c r="H371" s="12">
        <f t="shared" si="66"/>
        <v>27.892835130467279</v>
      </c>
      <c r="I371" s="45"/>
      <c r="J371" s="44"/>
    </row>
    <row r="372" spans="2:10" ht="14.25" customHeight="1" x14ac:dyDescent="0.25">
      <c r="B372" s="23" t="s">
        <v>371</v>
      </c>
      <c r="C372" s="10">
        <v>945616015</v>
      </c>
      <c r="D372" s="11">
        <v>0</v>
      </c>
      <c r="E372" s="11">
        <v>0</v>
      </c>
      <c r="F372" s="12">
        <f t="shared" si="67"/>
        <v>945616015</v>
      </c>
      <c r="G372" s="10">
        <v>236404071</v>
      </c>
      <c r="H372" s="12">
        <f t="shared" si="66"/>
        <v>25.000007111766188</v>
      </c>
      <c r="I372" s="45"/>
      <c r="J372" s="44"/>
    </row>
    <row r="373" spans="2:10" x14ac:dyDescent="0.25">
      <c r="B373" s="16" t="s">
        <v>372</v>
      </c>
      <c r="C373" s="10">
        <v>617966337</v>
      </c>
      <c r="D373" s="11">
        <v>0</v>
      </c>
      <c r="E373" s="11">
        <v>0</v>
      </c>
      <c r="F373" s="12">
        <f t="shared" si="67"/>
        <v>617966337</v>
      </c>
      <c r="G373" s="10">
        <v>127171483</v>
      </c>
      <c r="H373" s="12">
        <f t="shared" si="66"/>
        <v>20.579030828341057</v>
      </c>
      <c r="I373" s="45"/>
      <c r="J373" s="44"/>
    </row>
    <row r="374" spans="2:10" s="35" customFormat="1" ht="15" customHeight="1" x14ac:dyDescent="0.25">
      <c r="B374" s="14" t="s">
        <v>373</v>
      </c>
      <c r="C374" s="15">
        <f>SUM(C375)</f>
        <v>1351820154</v>
      </c>
      <c r="D374" s="17">
        <f t="shared" ref="D374" si="68">SUM(D375)</f>
        <v>0</v>
      </c>
      <c r="E374" s="17">
        <f>SUM(E375)</f>
        <v>0</v>
      </c>
      <c r="F374" s="15">
        <f>SUM(F375)</f>
        <v>1351820154</v>
      </c>
      <c r="G374" s="15">
        <f>SUM(G375)</f>
        <v>764401406</v>
      </c>
      <c r="H374" s="5">
        <f t="shared" si="66"/>
        <v>56.546087416891702</v>
      </c>
      <c r="I374" s="45"/>
      <c r="J374" s="44"/>
    </row>
    <row r="375" spans="2:10" s="35" customFormat="1" x14ac:dyDescent="0.25">
      <c r="B375" s="16" t="s">
        <v>374</v>
      </c>
      <c r="C375" s="10">
        <v>1351820154</v>
      </c>
      <c r="D375" s="11">
        <v>0</v>
      </c>
      <c r="E375" s="11">
        <v>0</v>
      </c>
      <c r="F375" s="12">
        <f>+C375+D375+E375</f>
        <v>1351820154</v>
      </c>
      <c r="G375" s="10">
        <v>764401406</v>
      </c>
      <c r="H375" s="12">
        <f t="shared" si="66"/>
        <v>56.546087416891702</v>
      </c>
      <c r="I375" s="45"/>
      <c r="J375" s="44"/>
    </row>
    <row r="376" spans="2:10" ht="40.5" customHeight="1" x14ac:dyDescent="0.25">
      <c r="B376" s="14" t="s">
        <v>444</v>
      </c>
      <c r="C376" s="15">
        <f>+C377</f>
        <v>631665263</v>
      </c>
      <c r="D376" s="15">
        <f>SUM(D377:D377)</f>
        <v>-63229756</v>
      </c>
      <c r="E376" s="17">
        <f>+E377</f>
        <v>0</v>
      </c>
      <c r="F376" s="15">
        <f>+F377</f>
        <v>568435507</v>
      </c>
      <c r="G376" s="15">
        <f>+G390+G377</f>
        <v>1406850072</v>
      </c>
      <c r="H376" s="5">
        <f>IF(G376=0,0,IF(F376=0,100,G376/F376*100))</f>
        <v>247.49510800703729</v>
      </c>
      <c r="I376" s="45"/>
      <c r="J376" s="44"/>
    </row>
    <row r="377" spans="2:10" ht="15" customHeight="1" x14ac:dyDescent="0.25">
      <c r="B377" s="40" t="s">
        <v>376</v>
      </c>
      <c r="C377" s="10">
        <v>631665263</v>
      </c>
      <c r="D377" s="39">
        <v>-63229756</v>
      </c>
      <c r="E377" s="11">
        <v>0</v>
      </c>
      <c r="F377" s="12">
        <f t="shared" ref="F377" si="69">+C377+D377+E377</f>
        <v>568435507</v>
      </c>
      <c r="G377" s="10">
        <v>170530653</v>
      </c>
      <c r="H377" s="12">
        <f t="shared" ref="H377:H385" si="70">IF(G377=0,0,IF(F377=0,100,G377/F377*100))</f>
        <v>30.000000158329311</v>
      </c>
      <c r="I377" s="45"/>
      <c r="J377" s="44"/>
    </row>
    <row r="378" spans="2:10" ht="15" customHeight="1" x14ac:dyDescent="0.25">
      <c r="B378" s="14" t="s">
        <v>378</v>
      </c>
      <c r="C378" s="15">
        <f>SUM(C379:C382)</f>
        <v>1883231282</v>
      </c>
      <c r="D378" s="15">
        <f>SUM(D379:D382)</f>
        <v>2378411</v>
      </c>
      <c r="E378" s="15">
        <f>SUM(E379:E383)</f>
        <v>132305372.64</v>
      </c>
      <c r="F378" s="15">
        <f>SUM(F379:F383)</f>
        <v>2017915065.6400001</v>
      </c>
      <c r="G378" s="15">
        <f>SUM(G379:G382)</f>
        <v>668776035</v>
      </c>
      <c r="H378" s="5">
        <f>IF(G378=0,0,IF(F378=0,100,G378/F378*100))</f>
        <v>33.141931808110648</v>
      </c>
      <c r="I378" s="45"/>
      <c r="J378" s="44"/>
    </row>
    <row r="379" spans="2:10" ht="17.25" customHeight="1" x14ac:dyDescent="0.25">
      <c r="B379" s="23" t="s">
        <v>379</v>
      </c>
      <c r="C379" s="10">
        <v>915687996</v>
      </c>
      <c r="D379" s="39">
        <v>2378411</v>
      </c>
      <c r="E379" s="11">
        <v>0</v>
      </c>
      <c r="F379" s="12">
        <f t="shared" ref="F379:F383" si="71">+C379+D379+E379</f>
        <v>918066407</v>
      </c>
      <c r="G379" s="10">
        <v>229516602</v>
      </c>
      <c r="H379" s="12">
        <f t="shared" si="70"/>
        <v>25.000000027231145</v>
      </c>
      <c r="I379" s="45"/>
      <c r="J379" s="44"/>
    </row>
    <row r="380" spans="2:10" ht="17.25" customHeight="1" x14ac:dyDescent="0.25">
      <c r="B380" s="23" t="s">
        <v>380</v>
      </c>
      <c r="C380" s="10">
        <v>573351471</v>
      </c>
      <c r="D380" s="11">
        <v>0</v>
      </c>
      <c r="E380" s="11">
        <v>0</v>
      </c>
      <c r="F380" s="12">
        <f t="shared" si="71"/>
        <v>573351471</v>
      </c>
      <c r="G380" s="10">
        <v>137044302</v>
      </c>
      <c r="H380" s="12">
        <f t="shared" si="70"/>
        <v>23.902319769229301</v>
      </c>
      <c r="I380" s="45"/>
      <c r="J380" s="44"/>
    </row>
    <row r="381" spans="2:10" ht="17.25" customHeight="1" x14ac:dyDescent="0.25">
      <c r="B381" s="23" t="s">
        <v>381</v>
      </c>
      <c r="C381" s="10">
        <v>35370214</v>
      </c>
      <c r="D381" s="11">
        <v>0</v>
      </c>
      <c r="E381" s="11">
        <v>0</v>
      </c>
      <c r="F381" s="12">
        <f t="shared" si="71"/>
        <v>35370214</v>
      </c>
      <c r="G381" s="10">
        <v>9314934</v>
      </c>
      <c r="H381" s="12">
        <f t="shared" si="70"/>
        <v>26.335531925252138</v>
      </c>
      <c r="I381" s="45"/>
      <c r="J381" s="44"/>
    </row>
    <row r="382" spans="2:10" ht="17.25" customHeight="1" x14ac:dyDescent="0.25">
      <c r="B382" s="23" t="s">
        <v>382</v>
      </c>
      <c r="C382" s="10">
        <v>358821601</v>
      </c>
      <c r="D382" s="11">
        <v>0</v>
      </c>
      <c r="E382" s="11">
        <v>0</v>
      </c>
      <c r="F382" s="12">
        <f t="shared" si="71"/>
        <v>358821601</v>
      </c>
      <c r="G382" s="10">
        <v>292900197</v>
      </c>
      <c r="H382" s="12">
        <f t="shared" si="70"/>
        <v>81.628362446328865</v>
      </c>
      <c r="I382" s="45"/>
      <c r="J382" s="44"/>
    </row>
    <row r="383" spans="2:10" ht="17.25" customHeight="1" x14ac:dyDescent="0.25">
      <c r="B383" s="23" t="s">
        <v>383</v>
      </c>
      <c r="C383" s="36">
        <v>0</v>
      </c>
      <c r="D383" s="36">
        <v>0</v>
      </c>
      <c r="E383" s="37">
        <v>132305372.64</v>
      </c>
      <c r="F383" s="37">
        <f t="shared" si="71"/>
        <v>132305372.64</v>
      </c>
      <c r="G383" s="41">
        <v>0</v>
      </c>
      <c r="H383" s="20">
        <f t="shared" si="70"/>
        <v>0</v>
      </c>
      <c r="I383" s="45"/>
      <c r="J383" s="44"/>
    </row>
    <row r="384" spans="2:10" ht="36" customHeight="1" x14ac:dyDescent="0.25">
      <c r="B384" s="14" t="s">
        <v>384</v>
      </c>
      <c r="C384" s="15">
        <f>SUM(C385)</f>
        <v>300358827</v>
      </c>
      <c r="D384" s="17">
        <f>SUM(D385)</f>
        <v>0</v>
      </c>
      <c r="E384" s="17">
        <f>SUM(E385)</f>
        <v>0</v>
      </c>
      <c r="F384" s="15">
        <f>SUM(F385)</f>
        <v>300358827</v>
      </c>
      <c r="G384" s="15">
        <f>SUM(G385)</f>
        <v>76568686</v>
      </c>
      <c r="H384" s="5">
        <f t="shared" si="70"/>
        <v>25.492404123685038</v>
      </c>
      <c r="I384" s="45"/>
      <c r="J384" s="44"/>
    </row>
    <row r="385" spans="2:10" ht="26.25" customHeight="1" x14ac:dyDescent="0.25">
      <c r="B385" s="16" t="s">
        <v>385</v>
      </c>
      <c r="C385" s="10">
        <v>300358827</v>
      </c>
      <c r="D385" s="11">
        <v>0</v>
      </c>
      <c r="E385" s="11">
        <v>0</v>
      </c>
      <c r="F385" s="12">
        <f>+C385+D385+E385</f>
        <v>300358827</v>
      </c>
      <c r="G385" s="10">
        <v>76568686</v>
      </c>
      <c r="H385" s="12">
        <f t="shared" si="70"/>
        <v>25.492404123685038</v>
      </c>
      <c r="I385" s="45"/>
      <c r="J385" s="44"/>
    </row>
    <row r="386" spans="2:10" x14ac:dyDescent="0.25">
      <c r="B386" s="14" t="s">
        <v>386</v>
      </c>
      <c r="C386" s="15">
        <f>SUM(C387:C388)</f>
        <v>3325040308</v>
      </c>
      <c r="D386" s="15">
        <f>SUM(D387:D388)</f>
        <v>20838011</v>
      </c>
      <c r="E386" s="15">
        <f>SUM(E387:E388)</f>
        <v>886228728.02999997</v>
      </c>
      <c r="F386" s="15">
        <f>SUM(F387:F388)</f>
        <v>4232107047.0299997</v>
      </c>
      <c r="G386" s="15">
        <f>SUM(G387:G388)</f>
        <v>851049417</v>
      </c>
      <c r="H386" s="5">
        <f t="shared" si="66"/>
        <v>20.109354691234664</v>
      </c>
      <c r="I386" s="45"/>
      <c r="J386" s="44"/>
    </row>
    <row r="387" spans="2:10" ht="24" x14ac:dyDescent="0.25">
      <c r="B387" s="23" t="s">
        <v>387</v>
      </c>
      <c r="C387" s="10">
        <v>290288838</v>
      </c>
      <c r="D387" s="39">
        <v>1307860</v>
      </c>
      <c r="E387" s="11">
        <v>0</v>
      </c>
      <c r="F387" s="12">
        <f t="shared" ref="F387:F388" si="72">+C387+D387+E387</f>
        <v>291596698</v>
      </c>
      <c r="G387" s="10">
        <v>87479010</v>
      </c>
      <c r="H387" s="12">
        <f t="shared" si="66"/>
        <v>30.000000205763648</v>
      </c>
      <c r="I387" s="45"/>
      <c r="J387" s="44"/>
    </row>
    <row r="388" spans="2:10" ht="24" x14ac:dyDescent="0.25">
      <c r="B388" s="23" t="s">
        <v>388</v>
      </c>
      <c r="C388" s="10">
        <v>3034751470</v>
      </c>
      <c r="D388" s="39">
        <v>19530151</v>
      </c>
      <c r="E388" s="12">
        <v>886228728.02999997</v>
      </c>
      <c r="F388" s="12">
        <f t="shared" si="72"/>
        <v>3940510349.0299997</v>
      </c>
      <c r="G388" s="10">
        <v>763570407</v>
      </c>
      <c r="H388" s="12">
        <f t="shared" si="66"/>
        <v>19.377449603398741</v>
      </c>
      <c r="I388" s="45"/>
      <c r="J388" s="44"/>
    </row>
    <row r="389" spans="2:10" ht="42" customHeight="1" x14ac:dyDescent="0.25">
      <c r="B389" s="14" t="s">
        <v>443</v>
      </c>
      <c r="C389" s="15">
        <f>+C390+C391</f>
        <v>9704122742</v>
      </c>
      <c r="D389" s="15">
        <f>SUM(D390:D391)</f>
        <v>-471238305</v>
      </c>
      <c r="E389" s="17">
        <f>SUM(E391)</f>
        <v>0</v>
      </c>
      <c r="F389" s="15">
        <f>+F390+F391</f>
        <v>9232884437</v>
      </c>
      <c r="G389" s="15">
        <f>SUM(G391)</f>
        <v>1277954928</v>
      </c>
      <c r="H389" s="5">
        <f>IF(G389=0,0,IF(F389=0,100,G389/F389*100))</f>
        <v>13.841340013730749</v>
      </c>
      <c r="I389" s="45"/>
      <c r="J389" s="44"/>
    </row>
    <row r="390" spans="2:10" ht="23.25" customHeight="1" x14ac:dyDescent="0.25">
      <c r="B390" s="23" t="s">
        <v>375</v>
      </c>
      <c r="C390" s="10">
        <v>4579470152</v>
      </c>
      <c r="D390" s="39">
        <v>-458405421</v>
      </c>
      <c r="E390" s="11">
        <v>0</v>
      </c>
      <c r="F390" s="12">
        <f>+C390+D390+E390</f>
        <v>4121064731</v>
      </c>
      <c r="G390" s="10">
        <v>1236319419</v>
      </c>
      <c r="H390" s="12">
        <f>IF(G390=0,0,IF(F390=0,100,G390/F390*100))</f>
        <v>29.999999992720326</v>
      </c>
      <c r="I390" s="45"/>
      <c r="J390" s="44"/>
    </row>
    <row r="391" spans="2:10" ht="44.25" customHeight="1" x14ac:dyDescent="0.25">
      <c r="B391" s="23" t="s">
        <v>377</v>
      </c>
      <c r="C391" s="10">
        <v>5124652590</v>
      </c>
      <c r="D391" s="39">
        <v>-12832884</v>
      </c>
      <c r="E391" s="11">
        <v>0</v>
      </c>
      <c r="F391" s="12">
        <f>+C391+D391+E391</f>
        <v>5111819706</v>
      </c>
      <c r="G391" s="10">
        <v>1277954928</v>
      </c>
      <c r="H391" s="12">
        <f>IF(G391=0,0,IF(F391=0,100,G391/F391*100))</f>
        <v>25.000000029343756</v>
      </c>
      <c r="I391" s="45"/>
      <c r="J391" s="44"/>
    </row>
    <row r="392" spans="2:10" ht="23.25" customHeight="1" x14ac:dyDescent="0.25">
      <c r="B392" s="14" t="s">
        <v>389</v>
      </c>
      <c r="C392" s="15">
        <f>C393+C407+C409+C411+C414+C416+C418+C420+C422</f>
        <v>8176592848</v>
      </c>
      <c r="D392" s="15">
        <f>D393+D407+D409+D411+D414+D416+D418+D420+D422</f>
        <v>384145212.45999998</v>
      </c>
      <c r="E392" s="17">
        <f>SUM(E393)</f>
        <v>0</v>
      </c>
      <c r="F392" s="15">
        <f>F393+F407+F409+F411+F414+F416+F418+F420+F422</f>
        <v>8560738060.46</v>
      </c>
      <c r="G392" s="15">
        <f>G393+G407+G409+G411+G414+G416+G418+G420+G422</f>
        <v>1830379411.46</v>
      </c>
      <c r="H392" s="5">
        <f t="shared" si="66"/>
        <v>21.381093528770425</v>
      </c>
      <c r="I392" s="45"/>
      <c r="J392" s="44"/>
    </row>
    <row r="393" spans="2:10" ht="24.75" customHeight="1" x14ac:dyDescent="0.25">
      <c r="B393" s="14" t="s">
        <v>390</v>
      </c>
      <c r="C393" s="15">
        <f>SUM(C394:C406)</f>
        <v>4576975987</v>
      </c>
      <c r="D393" s="15">
        <f>SUM(D394:D406)</f>
        <v>367101412.45999998</v>
      </c>
      <c r="E393" s="17">
        <f>SUM(E394:E406)</f>
        <v>0</v>
      </c>
      <c r="F393" s="15">
        <f>SUM(F394:F406)</f>
        <v>4944077399.46</v>
      </c>
      <c r="G393" s="15">
        <f>SUM(G394:G406)</f>
        <v>1813335611.46</v>
      </c>
      <c r="H393" s="5">
        <f t="shared" si="66"/>
        <v>36.676926046061809</v>
      </c>
      <c r="I393" s="45"/>
      <c r="J393" s="44"/>
    </row>
    <row r="394" spans="2:10" ht="19.5" customHeight="1" x14ac:dyDescent="0.25">
      <c r="B394" s="23" t="s">
        <v>391</v>
      </c>
      <c r="C394" s="10">
        <v>947650950</v>
      </c>
      <c r="D394" s="11">
        <v>0</v>
      </c>
      <c r="E394" s="11">
        <v>0</v>
      </c>
      <c r="F394" s="12">
        <f t="shared" ref="F394:F406" si="73">+C394+D394+E394</f>
        <v>947650950</v>
      </c>
      <c r="G394" s="10">
        <v>175594668</v>
      </c>
      <c r="H394" s="12">
        <f t="shared" si="66"/>
        <v>18.529466783101942</v>
      </c>
      <c r="I394" s="45"/>
      <c r="J394" s="44"/>
    </row>
    <row r="395" spans="2:10" ht="23.25" customHeight="1" x14ac:dyDescent="0.25">
      <c r="B395" s="23" t="s">
        <v>392</v>
      </c>
      <c r="C395" s="10">
        <v>730249004</v>
      </c>
      <c r="D395" s="11">
        <v>0</v>
      </c>
      <c r="E395" s="11">
        <v>0</v>
      </c>
      <c r="F395" s="12">
        <f t="shared" si="73"/>
        <v>730249004</v>
      </c>
      <c r="G395" s="10">
        <v>149885880</v>
      </c>
      <c r="H395" s="12">
        <f t="shared" si="66"/>
        <v>20.525311117028242</v>
      </c>
      <c r="I395" s="45"/>
      <c r="J395" s="44"/>
    </row>
    <row r="396" spans="2:10" ht="19.5" customHeight="1" x14ac:dyDescent="0.25">
      <c r="B396" s="16" t="s">
        <v>393</v>
      </c>
      <c r="C396" s="10">
        <v>179280643</v>
      </c>
      <c r="D396" s="11">
        <v>0</v>
      </c>
      <c r="E396" s="11">
        <v>0</v>
      </c>
      <c r="F396" s="12">
        <f t="shared" si="73"/>
        <v>179280643</v>
      </c>
      <c r="G396" s="10">
        <v>40968913</v>
      </c>
      <c r="H396" s="12">
        <f t="shared" si="66"/>
        <v>22.85183292208518</v>
      </c>
      <c r="I396" s="45"/>
      <c r="J396" s="44"/>
    </row>
    <row r="397" spans="2:10" ht="19.5" customHeight="1" x14ac:dyDescent="0.25">
      <c r="B397" s="16" t="s">
        <v>394</v>
      </c>
      <c r="C397" s="10">
        <v>46618425</v>
      </c>
      <c r="D397" s="11">
        <v>0</v>
      </c>
      <c r="E397" s="11">
        <v>0</v>
      </c>
      <c r="F397" s="12">
        <f t="shared" si="73"/>
        <v>46618425</v>
      </c>
      <c r="G397" s="10">
        <v>19146000</v>
      </c>
      <c r="H397" s="12">
        <f t="shared" si="66"/>
        <v>41.069598554648721</v>
      </c>
      <c r="I397" s="45"/>
      <c r="J397" s="44"/>
    </row>
    <row r="398" spans="2:10" ht="19.5" customHeight="1" x14ac:dyDescent="0.25">
      <c r="B398" s="16" t="s">
        <v>395</v>
      </c>
      <c r="C398" s="10">
        <v>22305058</v>
      </c>
      <c r="D398" s="11">
        <v>0</v>
      </c>
      <c r="E398" s="11">
        <v>0</v>
      </c>
      <c r="F398" s="12">
        <f t="shared" si="73"/>
        <v>22305058</v>
      </c>
      <c r="G398" s="10">
        <v>8854000</v>
      </c>
      <c r="H398" s="12">
        <f t="shared" si="66"/>
        <v>39.695032400274414</v>
      </c>
      <c r="I398" s="45"/>
      <c r="J398" s="44"/>
    </row>
    <row r="399" spans="2:10" ht="27.75" customHeight="1" x14ac:dyDescent="0.25">
      <c r="B399" s="23" t="s">
        <v>396</v>
      </c>
      <c r="C399" s="10">
        <v>2581263321</v>
      </c>
      <c r="D399" s="39">
        <v>-116253949</v>
      </c>
      <c r="E399" s="11">
        <v>0</v>
      </c>
      <c r="F399" s="12">
        <f t="shared" si="73"/>
        <v>2465009372</v>
      </c>
      <c r="G399" s="10">
        <v>906345000</v>
      </c>
      <c r="H399" s="12">
        <f t="shared" si="66"/>
        <v>36.768420043151053</v>
      </c>
      <c r="I399" s="45"/>
      <c r="J399" s="44"/>
    </row>
    <row r="400" spans="2:10" ht="19.5" customHeight="1" x14ac:dyDescent="0.25">
      <c r="B400" s="16" t="s">
        <v>397</v>
      </c>
      <c r="C400" s="10">
        <v>5017356</v>
      </c>
      <c r="D400" s="11">
        <v>0</v>
      </c>
      <c r="E400" s="11">
        <v>0</v>
      </c>
      <c r="F400" s="12">
        <f t="shared" si="73"/>
        <v>5017356</v>
      </c>
      <c r="G400" s="10">
        <v>2226198</v>
      </c>
      <c r="H400" s="12">
        <f t="shared" si="66"/>
        <v>44.369943053672095</v>
      </c>
      <c r="I400" s="45"/>
      <c r="J400" s="44"/>
    </row>
    <row r="401" spans="2:10" ht="19.5" customHeight="1" x14ac:dyDescent="0.25">
      <c r="B401" s="23" t="s">
        <v>398</v>
      </c>
      <c r="C401" s="10">
        <v>34638124</v>
      </c>
      <c r="D401" s="11">
        <v>0</v>
      </c>
      <c r="E401" s="11">
        <v>0</v>
      </c>
      <c r="F401" s="12">
        <f t="shared" si="73"/>
        <v>34638124</v>
      </c>
      <c r="G401" s="10">
        <v>15661886</v>
      </c>
      <c r="H401" s="12">
        <f t="shared" si="66"/>
        <v>45.215745517857727</v>
      </c>
      <c r="I401" s="45"/>
      <c r="J401" s="44"/>
    </row>
    <row r="402" spans="2:10" ht="19.5" customHeight="1" x14ac:dyDescent="0.25">
      <c r="B402" s="23" t="s">
        <v>399</v>
      </c>
      <c r="C402" s="10">
        <v>17456808</v>
      </c>
      <c r="D402" s="11">
        <v>0</v>
      </c>
      <c r="E402" s="11">
        <v>0</v>
      </c>
      <c r="F402" s="12">
        <f t="shared" si="73"/>
        <v>17456808</v>
      </c>
      <c r="G402" s="10">
        <v>4623723</v>
      </c>
      <c r="H402" s="12">
        <f t="shared" si="66"/>
        <v>26.486646355966109</v>
      </c>
      <c r="I402" s="45"/>
      <c r="J402" s="44"/>
    </row>
    <row r="403" spans="2:10" ht="19.5" customHeight="1" x14ac:dyDescent="0.25">
      <c r="B403" s="18" t="s">
        <v>400</v>
      </c>
      <c r="C403" s="10">
        <v>4963742</v>
      </c>
      <c r="D403" s="11">
        <v>0</v>
      </c>
      <c r="E403" s="11">
        <v>0</v>
      </c>
      <c r="F403" s="12">
        <f t="shared" si="73"/>
        <v>4963742</v>
      </c>
      <c r="G403" s="10">
        <v>2248098</v>
      </c>
      <c r="H403" s="12">
        <f t="shared" si="66"/>
        <v>45.290387775996415</v>
      </c>
      <c r="I403" s="45"/>
      <c r="J403" s="44"/>
    </row>
    <row r="404" spans="2:10" ht="19.5" customHeight="1" x14ac:dyDescent="0.25">
      <c r="B404" s="18" t="s">
        <v>401</v>
      </c>
      <c r="C404" s="10">
        <v>7532556</v>
      </c>
      <c r="D404" s="11">
        <v>0</v>
      </c>
      <c r="E404" s="11">
        <v>0</v>
      </c>
      <c r="F404" s="12">
        <f t="shared" si="73"/>
        <v>7532556</v>
      </c>
      <c r="G404" s="10">
        <v>3225884</v>
      </c>
      <c r="H404" s="12">
        <f t="shared" si="66"/>
        <v>42.825888051811361</v>
      </c>
      <c r="I404" s="45"/>
      <c r="J404" s="44"/>
    </row>
    <row r="405" spans="2:10" ht="19.5" customHeight="1" x14ac:dyDescent="0.25">
      <c r="B405" s="33" t="s">
        <v>402</v>
      </c>
      <c r="C405" s="19">
        <v>0</v>
      </c>
      <c r="D405" s="11">
        <v>0</v>
      </c>
      <c r="E405" s="11">
        <v>0</v>
      </c>
      <c r="F405" s="11">
        <v>0</v>
      </c>
      <c r="G405" s="10">
        <v>1200000</v>
      </c>
      <c r="H405" s="12">
        <f t="shared" si="66"/>
        <v>100</v>
      </c>
      <c r="I405" s="45"/>
      <c r="J405" s="44"/>
    </row>
    <row r="406" spans="2:10" ht="24" customHeight="1" x14ac:dyDescent="0.25">
      <c r="B406" s="33" t="s">
        <v>403</v>
      </c>
      <c r="C406" s="19">
        <v>0</v>
      </c>
      <c r="D406" s="39">
        <v>483355361.45999998</v>
      </c>
      <c r="E406" s="11">
        <v>0</v>
      </c>
      <c r="F406" s="12">
        <f t="shared" si="73"/>
        <v>483355361.45999998</v>
      </c>
      <c r="G406" s="10">
        <v>483355361.45999998</v>
      </c>
      <c r="H406" s="12">
        <f t="shared" si="66"/>
        <v>100</v>
      </c>
      <c r="I406" s="45"/>
      <c r="J406" s="44"/>
    </row>
    <row r="407" spans="2:10" ht="24" customHeight="1" x14ac:dyDescent="0.25">
      <c r="B407" s="14" t="s">
        <v>404</v>
      </c>
      <c r="C407" s="5">
        <f>SUM(C408:C408)</f>
        <v>3395949088</v>
      </c>
      <c r="D407" s="8">
        <f>SUM(D408:D408)</f>
        <v>0</v>
      </c>
      <c r="E407" s="8">
        <f>SUM(E408:E408)</f>
        <v>0</v>
      </c>
      <c r="F407" s="5">
        <f>SUM(F408:F408)</f>
        <v>3395949088</v>
      </c>
      <c r="G407" s="8">
        <f>SUM(G408:G408)</f>
        <v>0</v>
      </c>
      <c r="H407" s="8">
        <f t="shared" si="66"/>
        <v>0</v>
      </c>
      <c r="I407" s="45"/>
      <c r="J407" s="44"/>
    </row>
    <row r="408" spans="2:10" ht="27.75" customHeight="1" x14ac:dyDescent="0.25">
      <c r="B408" s="23" t="s">
        <v>405</v>
      </c>
      <c r="C408" s="10">
        <v>3395949088</v>
      </c>
      <c r="D408" s="11">
        <v>0</v>
      </c>
      <c r="E408" s="11">
        <v>0</v>
      </c>
      <c r="F408" s="12">
        <f t="shared" ref="F408" si="74">+C408+D408+E408</f>
        <v>3395949088</v>
      </c>
      <c r="G408" s="19">
        <v>0</v>
      </c>
      <c r="H408" s="20">
        <f t="shared" si="66"/>
        <v>0</v>
      </c>
      <c r="I408" s="45"/>
      <c r="J408" s="44"/>
    </row>
    <row r="409" spans="2:10" ht="15" customHeight="1" x14ac:dyDescent="0.25">
      <c r="B409" s="14" t="s">
        <v>406</v>
      </c>
      <c r="C409" s="5">
        <f>SUM(C410:C410)</f>
        <v>203667773</v>
      </c>
      <c r="D409" s="8">
        <f>SUM(D410:D410)</f>
        <v>0</v>
      </c>
      <c r="E409" s="8">
        <f>SUM(E410:E410)</f>
        <v>0</v>
      </c>
      <c r="F409" s="5">
        <f>SUM(F410:F410)</f>
        <v>203667773</v>
      </c>
      <c r="G409" s="8">
        <f>SUM(G410:G410)</f>
        <v>0</v>
      </c>
      <c r="H409" s="8">
        <f t="shared" si="66"/>
        <v>0</v>
      </c>
      <c r="I409" s="45"/>
      <c r="J409" s="44"/>
    </row>
    <row r="410" spans="2:10" ht="15" customHeight="1" x14ac:dyDescent="0.25">
      <c r="B410" s="16" t="s">
        <v>407</v>
      </c>
      <c r="C410" s="10">
        <v>203667773</v>
      </c>
      <c r="D410" s="11">
        <v>0</v>
      </c>
      <c r="E410" s="11">
        <v>0</v>
      </c>
      <c r="F410" s="12">
        <f t="shared" ref="F410" si="75">+C410+D410+E410</f>
        <v>203667773</v>
      </c>
      <c r="G410" s="19">
        <v>0</v>
      </c>
      <c r="H410" s="20">
        <f t="shared" si="66"/>
        <v>0</v>
      </c>
      <c r="I410" s="45"/>
      <c r="J410" s="44"/>
    </row>
    <row r="411" spans="2:10" ht="24" x14ac:dyDescent="0.25">
      <c r="B411" s="4" t="s">
        <v>408</v>
      </c>
      <c r="C411" s="8">
        <f>SUM(C412:C413)</f>
        <v>0</v>
      </c>
      <c r="D411" s="8">
        <f>SUM(D412:D413)</f>
        <v>0</v>
      </c>
      <c r="E411" s="8">
        <f>SUM(E412:E413)</f>
        <v>0</v>
      </c>
      <c r="F411" s="8">
        <f>SUM(F412:F413)</f>
        <v>0</v>
      </c>
      <c r="G411" s="8">
        <f>SUM(G412:G413)</f>
        <v>0</v>
      </c>
      <c r="H411" s="8">
        <f t="shared" si="66"/>
        <v>0</v>
      </c>
      <c r="I411" s="45"/>
      <c r="J411" s="44"/>
    </row>
    <row r="412" spans="2:10" ht="24" x14ac:dyDescent="0.25">
      <c r="B412" s="33" t="s">
        <v>409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20">
        <f t="shared" si="66"/>
        <v>0</v>
      </c>
      <c r="I412" s="45"/>
      <c r="J412" s="44"/>
    </row>
    <row r="413" spans="2:10" x14ac:dyDescent="0.25">
      <c r="B413" s="33" t="s">
        <v>410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20">
        <f t="shared" si="66"/>
        <v>0</v>
      </c>
      <c r="I413" s="45"/>
      <c r="J413" s="44"/>
    </row>
    <row r="414" spans="2:10" ht="28.5" customHeight="1" x14ac:dyDescent="0.25">
      <c r="B414" s="42" t="s">
        <v>411</v>
      </c>
      <c r="C414" s="43">
        <f>SUM(C415:C415)</f>
        <v>0</v>
      </c>
      <c r="D414" s="43">
        <f>SUM(D415:D415)</f>
        <v>0</v>
      </c>
      <c r="E414" s="43">
        <f>SUM(E415:E415)</f>
        <v>0</v>
      </c>
      <c r="F414" s="43">
        <f>SUM(F415:F415)</f>
        <v>0</v>
      </c>
      <c r="G414" s="43">
        <f>SUM(G415:G415)</f>
        <v>0</v>
      </c>
      <c r="H414" s="43">
        <f t="shared" si="66"/>
        <v>0</v>
      </c>
      <c r="I414" s="45"/>
      <c r="J414" s="44"/>
    </row>
    <row r="415" spans="2:10" ht="24" customHeight="1" x14ac:dyDescent="0.25">
      <c r="B415" s="33" t="s">
        <v>412</v>
      </c>
      <c r="C415" s="11">
        <v>0</v>
      </c>
      <c r="D415" s="11">
        <v>0</v>
      </c>
      <c r="E415" s="11">
        <v>0</v>
      </c>
      <c r="F415" s="11">
        <v>0</v>
      </c>
      <c r="G415" s="11">
        <v>0</v>
      </c>
      <c r="H415" s="20">
        <f t="shared" si="66"/>
        <v>0</v>
      </c>
      <c r="I415" s="45"/>
      <c r="J415" s="44"/>
    </row>
    <row r="416" spans="2:10" ht="24" x14ac:dyDescent="0.25">
      <c r="B416" s="4" t="s">
        <v>413</v>
      </c>
      <c r="C416" s="8">
        <f>SUM(C417:C417)</f>
        <v>0</v>
      </c>
      <c r="D416" s="8">
        <f>SUM(D417:D417)</f>
        <v>0</v>
      </c>
      <c r="E416" s="8">
        <f>SUM(E417:E417)</f>
        <v>0</v>
      </c>
      <c r="F416" s="8">
        <f>SUM(F417:F417)</f>
        <v>0</v>
      </c>
      <c r="G416" s="8">
        <f>SUM(G417:G417)</f>
        <v>0</v>
      </c>
      <c r="H416" s="8">
        <f t="shared" si="66"/>
        <v>0</v>
      </c>
      <c r="I416" s="45"/>
      <c r="J416" s="44"/>
    </row>
    <row r="417" spans="2:11" ht="24" x14ac:dyDescent="0.25">
      <c r="B417" s="33" t="s">
        <v>414</v>
      </c>
      <c r="C417" s="11">
        <v>0</v>
      </c>
      <c r="D417" s="11">
        <v>0</v>
      </c>
      <c r="E417" s="11">
        <v>0</v>
      </c>
      <c r="F417" s="11">
        <v>0</v>
      </c>
      <c r="G417" s="11">
        <v>0</v>
      </c>
      <c r="H417" s="20">
        <f t="shared" ref="H417:H445" si="76">IF(G417=0,0,IF(F417=0,100,G417/F417*100))</f>
        <v>0</v>
      </c>
      <c r="I417" s="45"/>
      <c r="J417" s="44"/>
    </row>
    <row r="418" spans="2:11" ht="24" x14ac:dyDescent="0.25">
      <c r="B418" s="4" t="s">
        <v>415</v>
      </c>
      <c r="C418" s="8">
        <f t="shared" ref="C418:G420" si="77">SUM(C419)</f>
        <v>0</v>
      </c>
      <c r="D418" s="8">
        <f t="shared" si="77"/>
        <v>0</v>
      </c>
      <c r="E418" s="8">
        <f t="shared" si="77"/>
        <v>0</v>
      </c>
      <c r="F418" s="8">
        <f t="shared" si="77"/>
        <v>0</v>
      </c>
      <c r="G418" s="8">
        <f t="shared" si="77"/>
        <v>0</v>
      </c>
      <c r="H418" s="8">
        <f t="shared" si="76"/>
        <v>0</v>
      </c>
      <c r="I418" s="45"/>
      <c r="J418" s="44"/>
    </row>
    <row r="419" spans="2:11" x14ac:dyDescent="0.25">
      <c r="B419" s="33" t="s">
        <v>416</v>
      </c>
      <c r="C419" s="11">
        <v>0</v>
      </c>
      <c r="D419" s="11">
        <v>0</v>
      </c>
      <c r="E419" s="11">
        <v>0</v>
      </c>
      <c r="F419" s="11">
        <v>0</v>
      </c>
      <c r="G419" s="11">
        <v>0</v>
      </c>
      <c r="H419" s="20">
        <f t="shared" si="76"/>
        <v>0</v>
      </c>
      <c r="I419" s="45"/>
      <c r="J419" s="44"/>
    </row>
    <row r="420" spans="2:11" ht="28.5" customHeight="1" x14ac:dyDescent="0.25">
      <c r="B420" s="4" t="s">
        <v>417</v>
      </c>
      <c r="C420" s="8">
        <f t="shared" si="77"/>
        <v>0</v>
      </c>
      <c r="D420" s="8">
        <f t="shared" si="77"/>
        <v>0</v>
      </c>
      <c r="E420" s="8">
        <f t="shared" si="77"/>
        <v>0</v>
      </c>
      <c r="F420" s="8">
        <f t="shared" si="77"/>
        <v>0</v>
      </c>
      <c r="G420" s="8">
        <f t="shared" si="77"/>
        <v>0</v>
      </c>
      <c r="H420" s="8">
        <f t="shared" si="76"/>
        <v>0</v>
      </c>
      <c r="I420" s="45"/>
      <c r="J420" s="44"/>
    </row>
    <row r="421" spans="2:11" x14ac:dyDescent="0.25">
      <c r="B421" s="33" t="s">
        <v>418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20">
        <f t="shared" si="76"/>
        <v>0</v>
      </c>
      <c r="I421" s="45"/>
      <c r="J421" s="44"/>
    </row>
    <row r="422" spans="2:11" ht="24" x14ac:dyDescent="0.25">
      <c r="B422" s="4" t="s">
        <v>419</v>
      </c>
      <c r="C422" s="8">
        <f>SUM(C423:C424)</f>
        <v>0</v>
      </c>
      <c r="D422" s="5">
        <f>SUM(D423:D424)</f>
        <v>17043800</v>
      </c>
      <c r="E422" s="8">
        <f>SUM(E423:E424)</f>
        <v>0</v>
      </c>
      <c r="F422" s="5">
        <f>SUM(F423:F424)</f>
        <v>17043800</v>
      </c>
      <c r="G422" s="5">
        <f>SUM(G423:G424)</f>
        <v>17043800</v>
      </c>
      <c r="H422" s="5">
        <f>IF(G422=0,0,IF(F422=0,100,G422/F422*100))</f>
        <v>100</v>
      </c>
      <c r="I422" s="45"/>
      <c r="J422" s="44"/>
    </row>
    <row r="423" spans="2:11" x14ac:dyDescent="0.25">
      <c r="B423" s="33" t="s">
        <v>420</v>
      </c>
      <c r="C423" s="19">
        <v>0</v>
      </c>
      <c r="D423" s="39">
        <v>2696300</v>
      </c>
      <c r="E423" s="11">
        <v>0</v>
      </c>
      <c r="F423" s="12">
        <f t="shared" ref="F423:F424" si="78">+C423+D423+E423</f>
        <v>2696300</v>
      </c>
      <c r="G423" s="10">
        <v>2696300</v>
      </c>
      <c r="H423" s="12">
        <f t="shared" si="76"/>
        <v>100</v>
      </c>
      <c r="I423" s="45"/>
      <c r="J423" s="44"/>
    </row>
    <row r="424" spans="2:11" x14ac:dyDescent="0.25">
      <c r="B424" s="33" t="s">
        <v>421</v>
      </c>
      <c r="C424" s="19">
        <v>0</v>
      </c>
      <c r="D424" s="39">
        <v>14347500</v>
      </c>
      <c r="E424" s="11">
        <v>0</v>
      </c>
      <c r="F424" s="12">
        <f t="shared" si="78"/>
        <v>14347500</v>
      </c>
      <c r="G424" s="10">
        <v>14347500</v>
      </c>
      <c r="H424" s="12">
        <f t="shared" si="76"/>
        <v>100</v>
      </c>
      <c r="I424" s="45"/>
      <c r="J424" s="44"/>
    </row>
    <row r="425" spans="2:11" x14ac:dyDescent="0.25">
      <c r="B425" s="14" t="s">
        <v>422</v>
      </c>
      <c r="C425" s="5">
        <f>SUM(C426:C441)</f>
        <v>670890221</v>
      </c>
      <c r="D425" s="5">
        <f>SUM(D426:D441)</f>
        <v>12286236</v>
      </c>
      <c r="E425" s="5">
        <f>SUM(E426:E441)</f>
        <v>13132488.35</v>
      </c>
      <c r="F425" s="5">
        <f>SUM(F426:F441)</f>
        <v>696308945.35000002</v>
      </c>
      <c r="G425" s="5">
        <f>SUM(G426:G441)</f>
        <v>181367632.69</v>
      </c>
      <c r="H425" s="5">
        <f>IF(G425=0,0,IF(F425=0,100,G425/F425*100))</f>
        <v>26.047005987957757</v>
      </c>
      <c r="I425" s="45"/>
      <c r="J425" s="45"/>
      <c r="K425" s="13"/>
    </row>
    <row r="426" spans="2:11" x14ac:dyDescent="0.25">
      <c r="B426" s="16" t="s">
        <v>442</v>
      </c>
      <c r="C426" s="10">
        <v>6923423</v>
      </c>
      <c r="D426" s="11">
        <v>0</v>
      </c>
      <c r="E426" s="11">
        <v>0</v>
      </c>
      <c r="F426" s="12">
        <f t="shared" ref="F426:G441" si="79">+C426+D426+E426</f>
        <v>6923423</v>
      </c>
      <c r="G426" s="19">
        <v>0</v>
      </c>
      <c r="H426" s="20">
        <f t="shared" si="76"/>
        <v>0</v>
      </c>
      <c r="I426" s="45"/>
      <c r="J426" s="44"/>
    </row>
    <row r="427" spans="2:11" x14ac:dyDescent="0.25">
      <c r="B427" s="16" t="s">
        <v>423</v>
      </c>
      <c r="C427" s="19">
        <v>0</v>
      </c>
      <c r="D427" s="11">
        <v>0</v>
      </c>
      <c r="E427" s="12">
        <v>13132488.35</v>
      </c>
      <c r="F427" s="12">
        <f t="shared" si="79"/>
        <v>13132488.35</v>
      </c>
      <c r="G427" s="10">
        <v>3613397.09</v>
      </c>
      <c r="H427" s="12">
        <f t="shared" si="76"/>
        <v>27.514946091690227</v>
      </c>
      <c r="I427" s="45"/>
      <c r="J427" s="44"/>
    </row>
    <row r="428" spans="2:11" ht="24" x14ac:dyDescent="0.25">
      <c r="B428" s="16" t="s">
        <v>424</v>
      </c>
      <c r="C428" s="10">
        <v>150238121</v>
      </c>
      <c r="D428" s="39">
        <v>12286236</v>
      </c>
      <c r="E428" s="11">
        <v>0</v>
      </c>
      <c r="F428" s="12">
        <f t="shared" si="79"/>
        <v>162524357</v>
      </c>
      <c r="G428" s="10">
        <v>54059203.560000002</v>
      </c>
      <c r="H428" s="12">
        <f t="shared" si="76"/>
        <v>33.262216542717965</v>
      </c>
      <c r="I428" s="45"/>
      <c r="J428" s="44"/>
    </row>
    <row r="429" spans="2:11" x14ac:dyDescent="0.25">
      <c r="B429" s="16" t="s">
        <v>425</v>
      </c>
      <c r="C429" s="10">
        <v>182540686</v>
      </c>
      <c r="D429" s="11">
        <v>0</v>
      </c>
      <c r="E429" s="11">
        <v>0</v>
      </c>
      <c r="F429" s="12">
        <f t="shared" si="79"/>
        <v>182540686</v>
      </c>
      <c r="G429" s="10">
        <v>53161413</v>
      </c>
      <c r="H429" s="12">
        <f t="shared" si="76"/>
        <v>29.123048765139401</v>
      </c>
      <c r="I429" s="45"/>
      <c r="J429" s="44"/>
    </row>
    <row r="430" spans="2:11" ht="24" x14ac:dyDescent="0.25">
      <c r="B430" s="16" t="s">
        <v>426</v>
      </c>
      <c r="C430" s="10">
        <v>776150</v>
      </c>
      <c r="D430" s="11">
        <v>0</v>
      </c>
      <c r="E430" s="11">
        <v>0</v>
      </c>
      <c r="F430" s="12">
        <f t="shared" si="79"/>
        <v>776150</v>
      </c>
      <c r="G430" s="10">
        <v>34707.949999999997</v>
      </c>
      <c r="H430" s="12">
        <f t="shared" si="76"/>
        <v>4.4718095728918374</v>
      </c>
      <c r="I430" s="45"/>
      <c r="J430" s="44"/>
    </row>
    <row r="431" spans="2:11" ht="24" x14ac:dyDescent="0.25">
      <c r="B431" s="16" t="s">
        <v>427</v>
      </c>
      <c r="C431" s="10">
        <v>611323</v>
      </c>
      <c r="D431" s="11">
        <v>0</v>
      </c>
      <c r="E431" s="11">
        <v>0</v>
      </c>
      <c r="F431" s="12">
        <f t="shared" si="79"/>
        <v>611323</v>
      </c>
      <c r="G431" s="10">
        <v>95786</v>
      </c>
      <c r="H431" s="12">
        <f t="shared" si="76"/>
        <v>15.66863998246426</v>
      </c>
      <c r="I431" s="45"/>
      <c r="J431" s="44"/>
    </row>
    <row r="432" spans="2:11" x14ac:dyDescent="0.25">
      <c r="B432" s="23" t="s">
        <v>428</v>
      </c>
      <c r="C432" s="10">
        <v>23113512</v>
      </c>
      <c r="D432" s="11">
        <v>0</v>
      </c>
      <c r="E432" s="11">
        <v>0</v>
      </c>
      <c r="F432" s="12">
        <f t="shared" si="79"/>
        <v>23113512</v>
      </c>
      <c r="G432" s="10">
        <v>5866331</v>
      </c>
      <c r="H432" s="12">
        <f t="shared" si="76"/>
        <v>25.380526334552705</v>
      </c>
      <c r="I432" s="45"/>
      <c r="J432" s="44"/>
    </row>
    <row r="433" spans="2:10" ht="24" x14ac:dyDescent="0.25">
      <c r="B433" s="16" t="s">
        <v>429</v>
      </c>
      <c r="C433" s="19">
        <v>0</v>
      </c>
      <c r="D433" s="11">
        <v>0</v>
      </c>
      <c r="E433" s="11">
        <v>0</v>
      </c>
      <c r="F433" s="20">
        <f t="shared" si="79"/>
        <v>0</v>
      </c>
      <c r="G433" s="10">
        <v>3282742.89</v>
      </c>
      <c r="H433" s="12">
        <f t="shared" si="76"/>
        <v>100</v>
      </c>
      <c r="I433" s="45"/>
      <c r="J433" s="44"/>
    </row>
    <row r="434" spans="2:10" ht="24" x14ac:dyDescent="0.25">
      <c r="B434" s="16" t="s">
        <v>430</v>
      </c>
      <c r="C434" s="19">
        <v>0</v>
      </c>
      <c r="D434" s="11">
        <v>0</v>
      </c>
      <c r="E434" s="11">
        <v>0</v>
      </c>
      <c r="F434" s="20">
        <f t="shared" si="79"/>
        <v>0</v>
      </c>
      <c r="G434" s="10">
        <v>3624555.49</v>
      </c>
      <c r="H434" s="12">
        <f t="shared" si="76"/>
        <v>100</v>
      </c>
      <c r="I434" s="45"/>
      <c r="J434" s="44"/>
    </row>
    <row r="435" spans="2:10" ht="24" x14ac:dyDescent="0.25">
      <c r="B435" s="16" t="s">
        <v>431</v>
      </c>
      <c r="C435" s="10">
        <v>32296286</v>
      </c>
      <c r="D435" s="11">
        <v>0</v>
      </c>
      <c r="E435" s="11">
        <v>0</v>
      </c>
      <c r="F435" s="12">
        <f t="shared" si="79"/>
        <v>32296286</v>
      </c>
      <c r="G435" s="10">
        <v>88386.71</v>
      </c>
      <c r="H435" s="12">
        <f t="shared" si="76"/>
        <v>0.27367453335036729</v>
      </c>
      <c r="I435" s="45"/>
      <c r="J435" s="44"/>
    </row>
    <row r="436" spans="2:10" x14ac:dyDescent="0.25">
      <c r="B436" s="16" t="s">
        <v>432</v>
      </c>
      <c r="C436" s="10">
        <v>77851670</v>
      </c>
      <c r="D436" s="11">
        <v>0</v>
      </c>
      <c r="E436" s="11">
        <v>0</v>
      </c>
      <c r="F436" s="12">
        <f t="shared" si="79"/>
        <v>77851670</v>
      </c>
      <c r="G436" s="10">
        <v>30332070</v>
      </c>
      <c r="H436" s="12">
        <f t="shared" si="76"/>
        <v>38.9613607517989</v>
      </c>
      <c r="I436" s="45"/>
      <c r="J436" s="44"/>
    </row>
    <row r="437" spans="2:10" x14ac:dyDescent="0.25">
      <c r="B437" s="16" t="s">
        <v>433</v>
      </c>
      <c r="C437" s="10">
        <v>172500574</v>
      </c>
      <c r="D437" s="11">
        <v>0</v>
      </c>
      <c r="E437" s="11">
        <v>0</v>
      </c>
      <c r="F437" s="12">
        <f t="shared" si="79"/>
        <v>172500574</v>
      </c>
      <c r="G437" s="10">
        <v>25176404</v>
      </c>
      <c r="H437" s="12">
        <f t="shared" si="76"/>
        <v>14.594968246308559</v>
      </c>
      <c r="I437" s="45"/>
      <c r="J437" s="44"/>
    </row>
    <row r="438" spans="2:10" x14ac:dyDescent="0.25">
      <c r="B438" s="16" t="s">
        <v>434</v>
      </c>
      <c r="C438" s="10">
        <v>6596100</v>
      </c>
      <c r="D438" s="11">
        <v>0</v>
      </c>
      <c r="E438" s="11">
        <v>0</v>
      </c>
      <c r="F438" s="12">
        <f t="shared" si="79"/>
        <v>6596100</v>
      </c>
      <c r="G438" s="10">
        <v>1304028</v>
      </c>
      <c r="H438" s="12">
        <f t="shared" si="76"/>
        <v>19.769682084868332</v>
      </c>
      <c r="I438" s="45"/>
      <c r="J438" s="44"/>
    </row>
    <row r="439" spans="2:10" ht="24" x14ac:dyDescent="0.25">
      <c r="B439" s="16" t="s">
        <v>435</v>
      </c>
      <c r="C439" s="10">
        <v>3934980</v>
      </c>
      <c r="D439" s="11">
        <v>0</v>
      </c>
      <c r="E439" s="11">
        <v>0</v>
      </c>
      <c r="F439" s="12">
        <f t="shared" si="79"/>
        <v>3934980</v>
      </c>
      <c r="G439" s="10">
        <v>109265</v>
      </c>
      <c r="H439" s="12">
        <f t="shared" si="76"/>
        <v>2.7767612541868063</v>
      </c>
      <c r="I439" s="45"/>
      <c r="J439" s="44"/>
    </row>
    <row r="440" spans="2:10" x14ac:dyDescent="0.25">
      <c r="B440" s="23" t="s">
        <v>436</v>
      </c>
      <c r="C440" s="10">
        <v>13507396</v>
      </c>
      <c r="D440" s="11">
        <v>0</v>
      </c>
      <c r="E440" s="11">
        <v>0</v>
      </c>
      <c r="F440" s="12">
        <f t="shared" si="79"/>
        <v>13507396</v>
      </c>
      <c r="G440" s="10">
        <v>619342</v>
      </c>
      <c r="H440" s="12">
        <f t="shared" si="76"/>
        <v>4.5852065046438257</v>
      </c>
      <c r="I440" s="45"/>
      <c r="J440" s="44"/>
    </row>
    <row r="441" spans="2:10" x14ac:dyDescent="0.25">
      <c r="B441" s="33" t="s">
        <v>437</v>
      </c>
      <c r="C441" s="19">
        <v>0</v>
      </c>
      <c r="D441" s="11">
        <v>0</v>
      </c>
      <c r="E441" s="11">
        <v>0</v>
      </c>
      <c r="F441" s="20">
        <f t="shared" si="79"/>
        <v>0</v>
      </c>
      <c r="G441" s="20">
        <f t="shared" si="79"/>
        <v>0</v>
      </c>
      <c r="H441" s="20">
        <f t="shared" si="76"/>
        <v>0</v>
      </c>
      <c r="I441" s="45"/>
      <c r="J441" s="44"/>
    </row>
    <row r="442" spans="2:10" x14ac:dyDescent="0.25">
      <c r="B442" s="14" t="s">
        <v>438</v>
      </c>
      <c r="C442" s="17">
        <f>SUM(C443:C443)</f>
        <v>0</v>
      </c>
      <c r="D442" s="17">
        <f>SUM(D443:D443)</f>
        <v>0</v>
      </c>
      <c r="E442" s="17">
        <f>SUM(E443:E443)</f>
        <v>0</v>
      </c>
      <c r="F442" s="17">
        <f>SUM(F443:F443)</f>
        <v>0</v>
      </c>
      <c r="G442" s="15">
        <f>SUM(G443:G443)</f>
        <v>-189668.62</v>
      </c>
      <c r="H442" s="5">
        <f t="shared" si="76"/>
        <v>100</v>
      </c>
      <c r="I442" s="45"/>
      <c r="J442" s="44"/>
    </row>
    <row r="443" spans="2:10" x14ac:dyDescent="0.25">
      <c r="B443" s="16" t="s">
        <v>439</v>
      </c>
      <c r="C443" s="19">
        <v>0</v>
      </c>
      <c r="D443" s="11">
        <v>0</v>
      </c>
      <c r="E443" s="11">
        <v>0</v>
      </c>
      <c r="F443" s="20">
        <f t="shared" ref="F443" si="80">+C443+D443+E443</f>
        <v>0</v>
      </c>
      <c r="G443" s="38">
        <v>-189668.62</v>
      </c>
      <c r="H443" s="12">
        <f t="shared" si="76"/>
        <v>100</v>
      </c>
      <c r="I443" s="45"/>
      <c r="J443" s="44"/>
    </row>
    <row r="444" spans="2:10" x14ac:dyDescent="0.25">
      <c r="B444" s="14" t="s">
        <v>440</v>
      </c>
      <c r="C444" s="17">
        <f>+C445</f>
        <v>0</v>
      </c>
      <c r="D444" s="17">
        <f>+D445</f>
        <v>0</v>
      </c>
      <c r="E444" s="15">
        <f>+E445</f>
        <v>782638667.86000001</v>
      </c>
      <c r="F444" s="15">
        <f>+F445</f>
        <v>782638667.86000001</v>
      </c>
      <c r="G444" s="17">
        <f>+G445</f>
        <v>0</v>
      </c>
      <c r="H444" s="17">
        <f t="shared" si="76"/>
        <v>0</v>
      </c>
      <c r="I444" s="45"/>
      <c r="J444" s="44"/>
    </row>
    <row r="445" spans="2:10" x14ac:dyDescent="0.25">
      <c r="B445" s="23" t="s">
        <v>441</v>
      </c>
      <c r="C445" s="19">
        <v>0</v>
      </c>
      <c r="D445" s="11">
        <v>0</v>
      </c>
      <c r="E445" s="12">
        <f>82604751.46+700033916.4</f>
        <v>782638667.86000001</v>
      </c>
      <c r="F445" s="12">
        <f t="shared" ref="F445" si="81">+C445+D445+E445</f>
        <v>782638667.86000001</v>
      </c>
      <c r="G445" s="20">
        <v>0</v>
      </c>
      <c r="H445" s="20">
        <f t="shared" si="76"/>
        <v>0</v>
      </c>
      <c r="I445" s="45"/>
      <c r="J445" s="44"/>
    </row>
  </sheetData>
  <mergeCells count="11">
    <mergeCell ref="H6:H7"/>
    <mergeCell ref="B1:H1"/>
    <mergeCell ref="B2:H2"/>
    <mergeCell ref="B3:H3"/>
    <mergeCell ref="B4:H4"/>
    <mergeCell ref="B6:B7"/>
    <mergeCell ref="C6:C7"/>
    <mergeCell ref="D6:D7"/>
    <mergeCell ref="E6:E7"/>
    <mergeCell ref="F6:F7"/>
    <mergeCell ref="G6:G7"/>
  </mergeCells>
  <printOptions horizontalCentered="1"/>
  <pageMargins left="0.19685039370078741" right="0.19685039370078741" top="0.35433070866141736" bottom="0.35433070866141736" header="0.31496062992125984" footer="0.31496062992125984"/>
  <pageSetup paperSize="122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EADID 1er TRIM  26</vt:lpstr>
      <vt:lpstr>'EADID 1er TRIM  26'!Área_de_impresión</vt:lpstr>
      <vt:lpstr>'EADID 1er TRIM  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Araceli Banderas Medrano</dc:creator>
  <cp:lastModifiedBy>Yadira Araceli Banderas Medrano</cp:lastModifiedBy>
  <cp:lastPrinted>2026-05-05T02:06:06Z</cp:lastPrinted>
  <dcterms:created xsi:type="dcterms:W3CDTF">2026-04-28T21:33:29Z</dcterms:created>
  <dcterms:modified xsi:type="dcterms:W3CDTF">2026-05-05T02:06:14Z</dcterms:modified>
</cp:coreProperties>
</file>